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585"/>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 r:id="rId9"/>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3">'C. HTT Harmonised Glossary'!$A$1:$C$39</definedName>
    <definedName name="_xlnm.Print_Area" localSheetId="5">'D. Nat''l Transparency Template'!$B$1:$O$417</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Template'!$B$1:$M$410</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Template'!$334:$334,'D. Nat''l Transparency Template'!#REF!</definedName>
  </definedNames>
  <calcPr calcId="145621"/>
</workbook>
</file>

<file path=xl/calcChain.xml><?xml version="1.0" encoding="utf-8"?>
<calcChain xmlns="http://schemas.openxmlformats.org/spreadsheetml/2006/main">
  <c r="F356" i="3" l="1"/>
  <c r="F355" i="3"/>
  <c r="F354" i="3"/>
  <c r="F353" i="3"/>
  <c r="F352" i="3"/>
  <c r="F351" i="3"/>
  <c r="D350" i="3"/>
  <c r="C350" i="3"/>
  <c r="F349" i="3"/>
  <c r="F348" i="3"/>
  <c r="F347" i="3"/>
  <c r="F346" i="3"/>
  <c r="F345" i="3"/>
  <c r="G344" i="3"/>
  <c r="F344" i="3"/>
  <c r="F343" i="3"/>
  <c r="F342" i="3"/>
  <c r="F334" i="3"/>
  <c r="F333" i="3"/>
  <c r="G332" i="3"/>
  <c r="F332" i="3"/>
  <c r="F331" i="3"/>
  <c r="F330" i="3"/>
  <c r="G329" i="3"/>
  <c r="D328" i="3"/>
  <c r="C328" i="3"/>
  <c r="F329" i="3" s="1"/>
  <c r="F327" i="3"/>
  <c r="F326" i="3"/>
  <c r="F325" i="3"/>
  <c r="G324" i="3"/>
  <c r="F324" i="3"/>
  <c r="F323" i="3"/>
  <c r="F322" i="3"/>
  <c r="G321" i="3"/>
  <c r="G320" i="3"/>
  <c r="F320" i="3"/>
  <c r="D315" i="3"/>
  <c r="G313" i="3" s="1"/>
  <c r="C315" i="3"/>
  <c r="F311" i="3" s="1"/>
  <c r="G314" i="3"/>
  <c r="F314" i="3"/>
  <c r="F313" i="3"/>
  <c r="F312" i="3"/>
  <c r="G311" i="3"/>
  <c r="G310" i="3"/>
  <c r="F310" i="3"/>
  <c r="G309" i="3"/>
  <c r="F308" i="3"/>
  <c r="G307" i="3"/>
  <c r="F307" i="3"/>
  <c r="G306" i="3"/>
  <c r="F306" i="3"/>
  <c r="G305" i="3"/>
  <c r="F305" i="3"/>
  <c r="G303" i="3"/>
  <c r="F303" i="3"/>
  <c r="G302" i="3"/>
  <c r="F302" i="3"/>
  <c r="G301" i="3"/>
  <c r="F301" i="3"/>
  <c r="F300" i="3"/>
  <c r="F299" i="3"/>
  <c r="G298" i="3"/>
  <c r="F298" i="3"/>
  <c r="G297" i="3"/>
  <c r="F297" i="3"/>
  <c r="F296" i="3"/>
  <c r="G295" i="3"/>
  <c r="G294" i="3"/>
  <c r="F294" i="3"/>
  <c r="G293" i="3"/>
  <c r="F293" i="3"/>
  <c r="F292" i="3"/>
  <c r="G291" i="3"/>
  <c r="F291" i="3"/>
  <c r="D246" i="3"/>
  <c r="D245" i="3"/>
  <c r="G244" i="3"/>
  <c r="D244" i="3"/>
  <c r="D243" i="3"/>
  <c r="D242" i="3"/>
  <c r="D241" i="3"/>
  <c r="D249" i="3" s="1"/>
  <c r="C238" i="3"/>
  <c r="G233" i="3"/>
  <c r="G232" i="3"/>
  <c r="G230" i="3"/>
  <c r="G229" i="3"/>
  <c r="G228" i="3"/>
  <c r="D227" i="3"/>
  <c r="G224" i="3" s="1"/>
  <c r="C227" i="3"/>
  <c r="F225" i="3" s="1"/>
  <c r="G225" i="3"/>
  <c r="G223" i="3"/>
  <c r="G221" i="3"/>
  <c r="G219" i="3"/>
  <c r="F174" i="3"/>
  <c r="F173" i="3"/>
  <c r="F172" i="3"/>
  <c r="F171" i="3"/>
  <c r="F170" i="3"/>
  <c r="F162" i="3"/>
  <c r="F161" i="3"/>
  <c r="F160" i="3"/>
  <c r="F152" i="3"/>
  <c r="F81" i="3"/>
  <c r="F77" i="3"/>
  <c r="D77" i="3"/>
  <c r="C77" i="3"/>
  <c r="F73" i="3"/>
  <c r="D73" i="3"/>
  <c r="C73" i="3"/>
  <c r="F44" i="3"/>
  <c r="D44" i="3"/>
  <c r="C44" i="3"/>
  <c r="F36" i="3"/>
  <c r="C15" i="3"/>
  <c r="F14" i="3" s="1"/>
  <c r="D300" i="2"/>
  <c r="C300" i="2"/>
  <c r="C299" i="2"/>
  <c r="C298" i="2"/>
  <c r="C297" i="2"/>
  <c r="C296" i="2"/>
  <c r="C295" i="2"/>
  <c r="C294" i="2"/>
  <c r="D293" i="2"/>
  <c r="C293" i="2"/>
  <c r="F292" i="2"/>
  <c r="D292" i="2"/>
  <c r="C292" i="2"/>
  <c r="C291" i="2"/>
  <c r="D290" i="2"/>
  <c r="C290" i="2"/>
  <c r="C289" i="2"/>
  <c r="C288" i="2"/>
  <c r="F227" i="2"/>
  <c r="F226" i="2"/>
  <c r="F224" i="2"/>
  <c r="F223" i="2"/>
  <c r="F222" i="2"/>
  <c r="C220" i="2"/>
  <c r="F219" i="2"/>
  <c r="F215" i="2"/>
  <c r="F213" i="2"/>
  <c r="F212" i="2"/>
  <c r="F211" i="2"/>
  <c r="C208" i="2"/>
  <c r="F204" i="2" s="1"/>
  <c r="F205" i="2"/>
  <c r="F199" i="2"/>
  <c r="F197" i="2"/>
  <c r="F196" i="2"/>
  <c r="F195" i="2"/>
  <c r="C179" i="2"/>
  <c r="F183" i="2" s="1"/>
  <c r="F177" i="2"/>
  <c r="D167" i="2"/>
  <c r="G164" i="2" s="1"/>
  <c r="C167" i="2"/>
  <c r="F164" i="2" s="1"/>
  <c r="G165" i="2"/>
  <c r="G161" i="2"/>
  <c r="G159" i="2"/>
  <c r="G157" i="2"/>
  <c r="G155" i="2"/>
  <c r="D153" i="2"/>
  <c r="G160" i="2" s="1"/>
  <c r="G152" i="2"/>
  <c r="G150" i="2"/>
  <c r="G149" i="2"/>
  <c r="G148" i="2"/>
  <c r="G146" i="2"/>
  <c r="G145" i="2"/>
  <c r="G144" i="2"/>
  <c r="G143" i="2"/>
  <c r="G142" i="2"/>
  <c r="G141" i="2"/>
  <c r="G139" i="2"/>
  <c r="C153" i="2"/>
  <c r="F155" i="2" s="1"/>
  <c r="G138" i="2"/>
  <c r="G136" i="2"/>
  <c r="G135" i="2"/>
  <c r="G134" i="2"/>
  <c r="G131" i="2"/>
  <c r="G130" i="2"/>
  <c r="G128" i="2"/>
  <c r="D127" i="2"/>
  <c r="G133" i="2" s="1"/>
  <c r="G126" i="2"/>
  <c r="G125" i="2"/>
  <c r="G124" i="2"/>
  <c r="G123" i="2"/>
  <c r="G122" i="2"/>
  <c r="G121" i="2"/>
  <c r="G120" i="2"/>
  <c r="G119" i="2"/>
  <c r="G118" i="2"/>
  <c r="C127" i="2"/>
  <c r="F113" i="2" s="1"/>
  <c r="G117" i="2"/>
  <c r="G116" i="2"/>
  <c r="G115" i="2"/>
  <c r="G113" i="2"/>
  <c r="G112" i="2"/>
  <c r="G95" i="2"/>
  <c r="C100" i="2"/>
  <c r="D100" i="2"/>
  <c r="G99" i="2" s="1"/>
  <c r="G86" i="2"/>
  <c r="G82" i="2"/>
  <c r="G81" i="2"/>
  <c r="D77" i="2"/>
  <c r="G76" i="2" s="1"/>
  <c r="G74" i="2"/>
  <c r="G72" i="2"/>
  <c r="F218" i="2"/>
  <c r="C17" i="2"/>
  <c r="F165" i="2" l="1"/>
  <c r="G93" i="2"/>
  <c r="F96" i="2"/>
  <c r="F93" i="2"/>
  <c r="F95" i="2"/>
  <c r="F97" i="2"/>
  <c r="F99" i="2"/>
  <c r="F94" i="2"/>
  <c r="F98" i="2"/>
  <c r="C214" i="3"/>
  <c r="F124" i="2"/>
  <c r="F120" i="2"/>
  <c r="F116" i="2"/>
  <c r="F112" i="2"/>
  <c r="F123" i="2"/>
  <c r="F119" i="2"/>
  <c r="F126" i="2"/>
  <c r="F122" i="2"/>
  <c r="F118" i="2"/>
  <c r="F125" i="2"/>
  <c r="F158" i="2"/>
  <c r="G248" i="3"/>
  <c r="G245" i="3"/>
  <c r="G243" i="3"/>
  <c r="G241" i="3"/>
  <c r="G249" i="3" s="1"/>
  <c r="G356" i="3"/>
  <c r="G352" i="3"/>
  <c r="G349" i="3"/>
  <c r="G345" i="3"/>
  <c r="G355" i="3"/>
  <c r="G347" i="3"/>
  <c r="G342" i="3"/>
  <c r="G354" i="3"/>
  <c r="G346" i="3"/>
  <c r="G353" i="3"/>
  <c r="F114" i="2"/>
  <c r="F159" i="2"/>
  <c r="F182" i="2"/>
  <c r="F203" i="2"/>
  <c r="F12" i="3"/>
  <c r="F222" i="3"/>
  <c r="F228" i="3"/>
  <c r="G71" i="2"/>
  <c r="F115" i="2"/>
  <c r="F140" i="2"/>
  <c r="F144" i="2"/>
  <c r="F166" i="2"/>
  <c r="F167" i="2" s="1"/>
  <c r="F13" i="3"/>
  <c r="F223" i="3"/>
  <c r="G334" i="3"/>
  <c r="G330" i="3"/>
  <c r="G327" i="3"/>
  <c r="G323" i="3"/>
  <c r="G331" i="3"/>
  <c r="G322" i="3"/>
  <c r="G328" i="3" s="1"/>
  <c r="G326" i="3"/>
  <c r="G333" i="3"/>
  <c r="G325" i="3"/>
  <c r="G351" i="3"/>
  <c r="F147" i="2"/>
  <c r="F221" i="3"/>
  <c r="F28" i="3"/>
  <c r="F181" i="2"/>
  <c r="F180" i="2"/>
  <c r="F187" i="2"/>
  <c r="F185" i="2"/>
  <c r="F178" i="2"/>
  <c r="F141" i="2"/>
  <c r="F150" i="2"/>
  <c r="F154" i="2"/>
  <c r="F161" i="2"/>
  <c r="G242" i="3"/>
  <c r="G246" i="3"/>
  <c r="G80" i="2"/>
  <c r="G73" i="2"/>
  <c r="G79" i="2"/>
  <c r="G70" i="2"/>
  <c r="G77" i="2" s="1"/>
  <c r="G78" i="2"/>
  <c r="G75" i="2"/>
  <c r="G87" i="2"/>
  <c r="G98" i="2"/>
  <c r="G96" i="2"/>
  <c r="G94" i="2"/>
  <c r="G97" i="2"/>
  <c r="G167" i="2"/>
  <c r="F186" i="2"/>
  <c r="F210" i="2"/>
  <c r="F202" i="2"/>
  <c r="F194" i="2"/>
  <c r="F209" i="2"/>
  <c r="F201" i="2"/>
  <c r="F193" i="2"/>
  <c r="F200" i="2"/>
  <c r="F214" i="2"/>
  <c r="F206" i="2"/>
  <c r="F198" i="2"/>
  <c r="G247" i="3"/>
  <c r="F350" i="3"/>
  <c r="F151" i="3"/>
  <c r="F139" i="2"/>
  <c r="F160" i="2"/>
  <c r="F156" i="2"/>
  <c r="F149" i="2"/>
  <c r="F145" i="2"/>
  <c r="F142" i="2"/>
  <c r="F233" i="3"/>
  <c r="F229" i="3"/>
  <c r="F232" i="3"/>
  <c r="F224" i="3"/>
  <c r="F220" i="3"/>
  <c r="F231" i="3"/>
  <c r="F230" i="3"/>
  <c r="C77" i="2"/>
  <c r="F121" i="2"/>
  <c r="F184" i="2"/>
  <c r="F117" i="2"/>
  <c r="F128" i="2"/>
  <c r="F138" i="2"/>
  <c r="F146" i="2"/>
  <c r="F151" i="2"/>
  <c r="F162" i="2"/>
  <c r="F174" i="2"/>
  <c r="F219" i="3"/>
  <c r="G348" i="3"/>
  <c r="F143" i="2"/>
  <c r="F148" i="2"/>
  <c r="F152" i="2"/>
  <c r="F157" i="2"/>
  <c r="F175" i="2"/>
  <c r="F226" i="3"/>
  <c r="G343" i="3"/>
  <c r="C58" i="2"/>
  <c r="G114" i="2"/>
  <c r="G127" i="2" s="1"/>
  <c r="G129" i="2"/>
  <c r="G140" i="2"/>
  <c r="G153" i="2" s="1"/>
  <c r="G147" i="2"/>
  <c r="G151" i="2"/>
  <c r="G154" i="2"/>
  <c r="G158" i="2"/>
  <c r="G162" i="2"/>
  <c r="G166" i="2"/>
  <c r="G222" i="3"/>
  <c r="G226" i="3"/>
  <c r="F295" i="3"/>
  <c r="F315" i="3" s="1"/>
  <c r="G299" i="3"/>
  <c r="F304" i="3"/>
  <c r="F309" i="3"/>
  <c r="F321" i="3"/>
  <c r="F328" i="3" s="1"/>
  <c r="C243" i="3"/>
  <c r="F217" i="2"/>
  <c r="F220" i="2" s="1"/>
  <c r="C260" i="3"/>
  <c r="C246" i="3"/>
  <c r="G132" i="2"/>
  <c r="F221" i="2"/>
  <c r="F225" i="2"/>
  <c r="G231" i="3"/>
  <c r="G156" i="2"/>
  <c r="G220" i="3"/>
  <c r="G227" i="3" s="1"/>
  <c r="G312" i="3"/>
  <c r="G308" i="3"/>
  <c r="G304" i="3"/>
  <c r="G300" i="3"/>
  <c r="G296" i="3"/>
  <c r="G315" i="3" s="1"/>
  <c r="G292" i="3"/>
  <c r="C242" i="3"/>
  <c r="G100" i="2" l="1"/>
  <c r="F76" i="2"/>
  <c r="F73" i="2"/>
  <c r="F70" i="2"/>
  <c r="F72" i="2"/>
  <c r="F74" i="2"/>
  <c r="F75" i="2"/>
  <c r="F71" i="2"/>
  <c r="C262" i="3"/>
  <c r="G350" i="3"/>
  <c r="C245" i="3"/>
  <c r="F227" i="3"/>
  <c r="F208" i="2"/>
  <c r="F179" i="2"/>
  <c r="F100" i="2"/>
  <c r="F213" i="3"/>
  <c r="F209" i="3"/>
  <c r="F205" i="3"/>
  <c r="F201" i="3"/>
  <c r="F210" i="3"/>
  <c r="F202" i="3"/>
  <c r="F195" i="3"/>
  <c r="F190" i="3"/>
  <c r="F208" i="3"/>
  <c r="F200" i="3"/>
  <c r="F192" i="3"/>
  <c r="F207" i="3"/>
  <c r="F197" i="3"/>
  <c r="F194" i="3"/>
  <c r="F198" i="3"/>
  <c r="F206" i="3"/>
  <c r="F199" i="3"/>
  <c r="F196" i="3"/>
  <c r="F212" i="3"/>
  <c r="F204" i="3"/>
  <c r="F191" i="3"/>
  <c r="F211" i="3"/>
  <c r="F203" i="3"/>
  <c r="F193" i="3"/>
  <c r="C241" i="3"/>
  <c r="C244" i="3"/>
  <c r="F150" i="3"/>
  <c r="F56" i="2"/>
  <c r="F55" i="2"/>
  <c r="F54" i="2"/>
  <c r="F57" i="2"/>
  <c r="F53" i="2"/>
  <c r="F153" i="2"/>
  <c r="F15" i="3"/>
  <c r="D214" i="3"/>
  <c r="F127" i="2"/>
  <c r="G213" i="3" l="1"/>
  <c r="G209" i="3"/>
  <c r="G205" i="3"/>
  <c r="G201" i="3"/>
  <c r="G212" i="3"/>
  <c r="G208" i="3"/>
  <c r="G204" i="3"/>
  <c r="G200" i="3"/>
  <c r="G198" i="3"/>
  <c r="G196" i="3"/>
  <c r="G194" i="3"/>
  <c r="G192" i="3"/>
  <c r="G190" i="3"/>
  <c r="G211" i="3"/>
  <c r="G207" i="3"/>
  <c r="G203" i="3"/>
  <c r="G206" i="3"/>
  <c r="G202" i="3"/>
  <c r="G197" i="3"/>
  <c r="G199" i="3"/>
  <c r="G195" i="3"/>
  <c r="G191" i="3"/>
  <c r="G193" i="3"/>
  <c r="G210" i="3"/>
  <c r="G225" i="2"/>
  <c r="G221" i="2"/>
  <c r="G217" i="2"/>
  <c r="G224" i="2"/>
  <c r="G227" i="2"/>
  <c r="G223" i="2"/>
  <c r="G226" i="2"/>
  <c r="G219" i="2"/>
  <c r="G218" i="2"/>
  <c r="D45" i="2"/>
  <c r="G222" i="2"/>
  <c r="C249" i="3"/>
  <c r="F77" i="2"/>
  <c r="F58" i="2"/>
  <c r="F214" i="3"/>
  <c r="F103" i="3" l="1"/>
  <c r="F100" i="3"/>
  <c r="F101" i="3"/>
  <c r="F99" i="3"/>
  <c r="F248" i="3"/>
  <c r="F245" i="3"/>
  <c r="F243" i="3"/>
  <c r="F241" i="3"/>
  <c r="F247" i="3"/>
  <c r="F244" i="3"/>
  <c r="F246" i="3"/>
  <c r="F242" i="3"/>
  <c r="G214" i="3"/>
  <c r="F102" i="3"/>
  <c r="G220" i="2"/>
  <c r="F180" i="3" l="1"/>
  <c r="F249" i="3"/>
</calcChain>
</file>

<file path=xl/sharedStrings.xml><?xml version="1.0" encoding="utf-8"?>
<sst xmlns="http://schemas.openxmlformats.org/spreadsheetml/2006/main" count="2511" uniqueCount="1727">
  <si>
    <t>Harmonised Transparency Template</t>
  </si>
  <si>
    <t>2018 version</t>
  </si>
  <si>
    <t>Canada</t>
  </si>
  <si>
    <t>The Toronto-Dominion Bank</t>
  </si>
  <si>
    <t>Reporting Date:</t>
  </si>
  <si>
    <t>20/04/18</t>
  </si>
  <si>
    <t>Cut-off Date</t>
  </si>
  <si>
    <t>29/03/18</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</si>
  <si>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</si>
  <si>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</si>
  <si>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</si>
  <si>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</si>
  <si>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</si>
  <si>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</si>
  <si>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</si>
  <si>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</si>
  <si>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</si>
  <si>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</si>
  <si>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</si>
  <si>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</si>
  <si>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</si>
  <si>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</si>
  <si>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</si>
  <si>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</si>
  <si>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</si>
  <si>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</si>
  <si>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</si>
  <si>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</si>
  <si>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</si>
  <si>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</si>
  <si>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</si>
  <si>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</si>
  <si>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</si>
  <si>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</si>
  <si>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</si>
  <si>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</si>
  <si>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</si>
  <si>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</si>
  <si>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</si>
  <si>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</si>
  <si>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</si>
  <si>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</si>
  <si>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</si>
  <si>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</si>
  <si>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</si>
  <si>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</si>
  <si>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</si>
  <si>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</si>
  <si>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</si>
  <si>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</si>
  <si>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</si>
  <si>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</si>
  <si>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</si>
  <si>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</si>
  <si>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</si>
  <si>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</si>
  <si>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</si>
  <si>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</si>
  <si>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</si>
  <si>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</si>
  <si>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</si>
  <si>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</si>
  <si>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</si>
  <si>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</si>
  <si>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</si>
  <si>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</si>
  <si>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</si>
  <si>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</si>
  <si>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</si>
  <si>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</si>
  <si>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</si>
  <si>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</si>
  <si>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 xml:space="preserve">ND1 </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</si>
  <si>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</si>
  <si>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</si>
  <si>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</si>
  <si>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</si>
  <si>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</si>
  <si>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</si>
  <si>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</si>
  <si>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</si>
  <si>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</si>
  <si>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</si>
  <si>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</si>
  <si>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</si>
  <si>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</si>
  <si>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</si>
  <si>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</si>
  <si>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</si>
  <si>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</si>
  <si>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</si>
  <si>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</si>
  <si>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</si>
  <si>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</si>
  <si>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</si>
  <si>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</si>
  <si>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</si>
  <si>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</si>
  <si>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</si>
  <si>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</si>
  <si>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</si>
  <si>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</si>
  <si>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</si>
  <si>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</si>
  <si>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</si>
  <si>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</si>
  <si>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</si>
  <si>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</si>
  <si>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</si>
  <si>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</si>
  <si>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</si>
  <si>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</si>
  <si>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</si>
  <si>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</si>
  <si>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</si>
  <si>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</si>
  <si>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</si>
  <si>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</si>
  <si>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</si>
  <si>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</si>
  <si>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</si>
  <si>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</si>
  <si>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</si>
  <si>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</si>
  <si>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</si>
  <si>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</si>
  <si>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</si>
  <si>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</si>
  <si>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</si>
  <si>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</si>
  <si>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</si>
  <si>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</si>
  <si>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</si>
  <si>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</si>
  <si>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</si>
  <si>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</si>
  <si>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</si>
  <si>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</si>
  <si>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</si>
  <si>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</si>
  <si>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</si>
  <si>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</si>
  <si>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</si>
  <si>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</si>
  <si>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</si>
  <si>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</si>
  <si>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</si>
  <si>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</si>
  <si>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</si>
  <si>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</si>
  <si>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</si>
  <si>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</si>
  <si>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</si>
  <si>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</si>
  <si>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</si>
  <si>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</si>
  <si>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</si>
  <si>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</si>
  <si>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</si>
  <si>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</si>
  <si>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</si>
  <si>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</si>
  <si>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</si>
  <si>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</si>
  <si>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</si>
  <si>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</si>
  <si>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</si>
  <si>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</si>
  <si>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</si>
  <si>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</si>
  <si>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</si>
  <si>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</si>
  <si>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</si>
  <si>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</si>
  <si>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</si>
  <si>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</si>
  <si>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</si>
  <si>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</si>
  <si>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</si>
  <si>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</si>
  <si>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</si>
  <si>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</si>
  <si>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</si>
  <si>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</si>
  <si>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</si>
  <si>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</si>
  <si>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</si>
  <si>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</si>
  <si>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</si>
  <si>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</si>
  <si>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</si>
  <si>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</si>
  <si>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</si>
  <si>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</si>
  <si>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</si>
  <si>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</si>
  <si>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</si>
  <si>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</si>
  <si>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</si>
  <si>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</si>
  <si>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</si>
  <si>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</si>
  <si>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</si>
  <si>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</si>
  <si>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</si>
  <si>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</si>
  <si>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</si>
  <si>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</si>
  <si>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</si>
  <si>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</si>
  <si>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</si>
  <si>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</si>
  <si>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</si>
  <si>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</si>
  <si>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</si>
  <si>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</si>
  <si>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</si>
  <si>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</si>
  <si>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</si>
  <si>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</si>
  <si>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</si>
  <si>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</si>
  <si>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</si>
  <si>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</si>
  <si>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</si>
  <si>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</si>
  <si>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</si>
  <si>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</si>
  <si>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</si>
  <si>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</si>
  <si>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</si>
  <si>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</si>
  <si>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</si>
  <si>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</si>
  <si>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</si>
  <si>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</si>
  <si>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</si>
  <si>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</si>
  <si>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</si>
  <si>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</si>
  <si>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</si>
  <si>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</si>
  <si>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</si>
  <si>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</si>
  <si>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</si>
  <si>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</si>
  <si>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</si>
  <si>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</si>
  <si>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</si>
  <si>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</si>
  <si>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</si>
  <si>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</si>
  <si>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</si>
  <si>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</si>
  <si>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</si>
  <si>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</si>
  <si>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</si>
  <si>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</si>
  <si>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</si>
  <si>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</si>
  <si>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</si>
  <si>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</si>
  <si>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</si>
  <si>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</si>
  <si>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</si>
  <si>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</si>
  <si>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</si>
  <si>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</si>
  <si>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</si>
  <si>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</si>
  <si>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</si>
  <si>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</si>
  <si>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</si>
  <si>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</si>
  <si>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</si>
  <si>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</si>
  <si>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</si>
  <si>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</si>
  <si>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</si>
  <si>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</si>
  <si>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</si>
  <si>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</si>
  <si>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</si>
  <si>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</si>
  <si>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</si>
  <si>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</si>
  <si>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</si>
  <si>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</si>
  <si>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</si>
  <si>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</si>
  <si>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</si>
  <si>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</si>
  <si>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</si>
  <si>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</si>
  <si>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</si>
  <si>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</si>
  <si>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</si>
  <si>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</si>
  <si>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</si>
  <si>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</si>
  <si>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</si>
  <si>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</si>
  <si>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</si>
  <si>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</si>
  <si>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</si>
  <si>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</si>
  <si>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</si>
  <si>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</si>
  <si>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</si>
  <si>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</si>
  <si>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</si>
  <si>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</si>
  <si>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</si>
  <si>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</si>
  <si>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</si>
  <si>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</si>
  <si>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</si>
  <si>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</si>
  <si>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</si>
  <si>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</si>
  <si>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</si>
  <si>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</si>
  <si>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</si>
  <si>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</si>
  <si>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</si>
  <si>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</si>
  <si>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</si>
  <si>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</si>
  <si>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</si>
  <si>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</si>
  <si>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</si>
  <si>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</si>
  <si>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</si>
  <si>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</si>
  <si>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</si>
  <si>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</si>
  <si>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</si>
  <si>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</si>
  <si>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</si>
  <si>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</si>
  <si>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</si>
  <si>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</si>
  <si>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</si>
  <si>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</si>
  <si>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</si>
  <si>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</si>
  <si>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</si>
  <si>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</si>
  <si>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</si>
  <si>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</si>
  <si>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</si>
  <si>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</si>
  <si>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</si>
  <si>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</si>
  <si>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</si>
  <si>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</si>
  <si>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</si>
  <si>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</si>
  <si>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</si>
  <si>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</si>
  <si>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</si>
  <si>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</si>
  <si>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</si>
  <si>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</si>
  <si>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</si>
  <si>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</si>
  <si>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</si>
  <si>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</si>
  <si>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</si>
  <si>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</si>
  <si>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</si>
  <si>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</si>
  <si>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</si>
  <si>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</si>
  <si>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</si>
  <si>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</si>
  <si>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</si>
  <si>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</si>
  <si>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</si>
  <si>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</si>
  <si>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</si>
  <si>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</si>
  <si>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</si>
  <si>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</si>
  <si>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</si>
  <si>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</si>
  <si>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</si>
  <si>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</si>
  <si>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</si>
  <si>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</si>
  <si>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</si>
  <si>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</si>
  <si>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</si>
  <si>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</si>
  <si>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</si>
  <si>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</si>
  <si>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</si>
  <si>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</si>
  <si>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</si>
  <si>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</si>
  <si>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</si>
  <si>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</si>
  <si>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</si>
  <si>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</si>
  <si>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</si>
  <si>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</si>
  <si>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</si>
  <si>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</si>
  <si>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</si>
  <si>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</si>
  <si>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</si>
  <si>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</si>
  <si>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</si>
  <si>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</si>
  <si>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</si>
  <si>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</si>
  <si>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</si>
  <si>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</si>
  <si>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</si>
  <si>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</si>
  <si>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</si>
  <si>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</si>
  <si>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</si>
  <si>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</si>
  <si>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</si>
  <si>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</si>
  <si>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</si>
  <si>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</si>
  <si>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</si>
  <si>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</si>
  <si>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</si>
  <si>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</si>
  <si>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</si>
  <si>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</si>
  <si>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</si>
  <si>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</si>
  <si>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</si>
  <si>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</si>
  <si>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</si>
  <si>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</si>
  <si>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</si>
  <si>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</si>
  <si>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</si>
  <si>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</si>
  <si>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</si>
  <si>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</si>
  <si>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</si>
  <si>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</si>
  <si>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</si>
  <si>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</si>
  <si>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</si>
  <si>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</si>
  <si>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</si>
  <si>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</si>
  <si>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</si>
  <si>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</si>
  <si>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</si>
  <si>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</si>
  <si>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</si>
  <si>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</si>
  <si>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</si>
  <si>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</si>
  <si>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</si>
  <si>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</si>
  <si>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</si>
  <si>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</si>
  <si>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</si>
  <si>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</si>
  <si>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</si>
  <si>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</si>
  <si>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</si>
  <si>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</si>
  <si>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</si>
  <si>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</si>
  <si>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</si>
  <si>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</si>
  <si>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</si>
  <si>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</si>
  <si>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</si>
  <si>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</si>
  <si>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</si>
  <si>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</si>
  <si>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</si>
  <si>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</si>
  <si>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</si>
  <si>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</si>
  <si>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</si>
  <si>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</si>
  <si>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</si>
  <si>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</si>
  <si>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</si>
  <si>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</si>
  <si>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</si>
  <si>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</si>
  <si>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</si>
  <si>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</si>
  <si>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</si>
  <si>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</si>
  <si>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</si>
  <si>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</si>
  <si>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</si>
  <si>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</si>
  <si>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</si>
  <si>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</si>
  <si>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</si>
  <si>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</si>
  <si>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</si>
  <si>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</si>
  <si>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</si>
  <si>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</si>
  <si>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</si>
  <si>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</si>
  <si>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</si>
  <si>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</si>
  <si>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</si>
  <si>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</si>
  <si>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</si>
  <si>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</si>
  <si>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</si>
  <si>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</si>
  <si>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</si>
  <si>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</si>
  <si>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</si>
  <si>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</si>
  <si>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</si>
  <si>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</si>
  <si>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</si>
  <si>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</si>
  <si>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</si>
  <si>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</si>
  <si>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</si>
  <si>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</si>
  <si>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</si>
  <si>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</si>
  <si>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</si>
  <si>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</si>
  <si>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</si>
  <si>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</si>
  <si>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</si>
  <si>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</si>
  <si>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</si>
  <si>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</si>
  <si>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</si>
  <si>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</si>
  <si>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</si>
  <si>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</si>
  <si>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</si>
  <si>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</si>
  <si>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</si>
  <si>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</si>
  <si>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</si>
  <si>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</si>
  <si>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</si>
  <si>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</si>
  <si>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</si>
  <si>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</si>
  <si>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</si>
  <si>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</si>
  <si>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</si>
  <si>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</si>
  <si>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</si>
  <si>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</si>
  <si>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</si>
  <si>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</si>
  <si>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</si>
  <si>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</si>
  <si>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</si>
  <si>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</si>
  <si>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</si>
  <si>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</si>
  <si>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</si>
  <si>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</si>
  <si>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</si>
  <si>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</si>
  <si>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</si>
  <si>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</si>
  <si>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</si>
  <si>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</si>
  <si>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</si>
  <si>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</si>
  <si>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</si>
  <si>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</si>
  <si>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</si>
  <si>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</si>
  <si>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</si>
  <si>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</si>
  <si>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</si>
  <si>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</si>
  <si>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</si>
  <si>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</si>
  <si>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</si>
  <si>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</si>
  <si>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</si>
  <si>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</si>
  <si>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</si>
  <si>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</si>
  <si>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</si>
  <si>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</si>
  <si>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</si>
  <si>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</si>
  <si>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</si>
  <si>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</si>
  <si>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</si>
  <si>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</si>
  <si>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</si>
  <si>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</si>
  <si>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</si>
  <si>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</si>
  <si>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</si>
  <si>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</si>
  <si>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</si>
  <si>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</si>
  <si>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</si>
  <si>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</si>
  <si>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</si>
  <si>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</si>
  <si>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</si>
  <si>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</si>
  <si>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</si>
  <si>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</si>
  <si>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</si>
  <si>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</si>
  <si>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</si>
  <si>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</si>
  <si>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</si>
  <si>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</si>
  <si>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</si>
  <si>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</si>
  <si>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</si>
  <si>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</si>
  <si>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</si>
  <si>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</si>
  <si>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</si>
  <si>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</si>
  <si>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</si>
  <si>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</si>
  <si>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</si>
  <si>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</si>
  <si>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</si>
  <si>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</si>
  <si>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</si>
  <si>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</si>
  <si>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</si>
  <si>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</si>
  <si>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</si>
  <si>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</si>
  <si>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</si>
  <si>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</si>
  <si>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</si>
  <si>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</si>
  <si>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</si>
  <si>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</si>
  <si>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</si>
  <si>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</si>
  <si>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</si>
  <si>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</si>
  <si>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</si>
  <si>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</si>
  <si>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</si>
  <si>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</si>
  <si>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</si>
  <si>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</si>
  <si>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</si>
  <si>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</si>
  <si>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</si>
  <si>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</si>
  <si>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</si>
  <si>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</si>
  <si>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</si>
  <si>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</si>
  <si>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</si>
  <si>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</si>
  <si>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</si>
  <si>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</si>
  <si>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</si>
  <si>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</si>
  <si>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</si>
  <si>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</si>
  <si>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</si>
  <si>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</si>
  <si>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</si>
  <si>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</si>
  <si>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</si>
  <si>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</si>
  <si>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</si>
  <si>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</si>
  <si>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</si>
  <si>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</si>
  <si>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</si>
  <si>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</si>
  <si>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</si>
  <si>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</si>
  <si>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</si>
  <si>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</si>
  <si>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</si>
  <si>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</si>
  <si>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</si>
  <si>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</si>
  <si>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</si>
  <si>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</si>
  <si>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</si>
  <si>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</si>
  <si>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</si>
  <si>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</si>
  <si>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</si>
  <si>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</si>
  <si>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</si>
  <si>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</si>
  <si>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</si>
  <si>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</si>
  <si>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</si>
  <si>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</si>
  <si>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</si>
  <si>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</si>
  <si>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</si>
  <si>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</si>
  <si>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</si>
  <si>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</si>
  <si>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</si>
  <si>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</si>
  <si>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</si>
  <si>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</si>
  <si>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</si>
  <si>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</si>
  <si>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</si>
  <si>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</si>
  <si>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</si>
  <si>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</si>
  <si>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</si>
  <si>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</si>
  <si>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</si>
  <si>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</si>
  <si>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</si>
  <si>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</si>
  <si>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</si>
  <si>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</si>
  <si>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</si>
  <si>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</si>
  <si>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</si>
  <si>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</si>
  <si>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</si>
  <si>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</si>
  <si>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</si>
  <si>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</si>
  <si>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</si>
  <si>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</si>
  <si>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</si>
  <si>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</si>
  <si>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</si>
  <si>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</si>
  <si>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</si>
  <si>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</si>
  <si>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</si>
  <si>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</si>
  <si>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</si>
  <si>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</si>
  <si>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</si>
  <si>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</si>
  <si>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</si>
  <si>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</si>
  <si>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</si>
  <si>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</si>
  <si>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</si>
  <si>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</si>
  <si>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</si>
  <si>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</si>
  <si>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</si>
  <si>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</si>
  <si>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</si>
  <si>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</si>
  <si>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</si>
  <si>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</si>
  <si>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</si>
  <si>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</si>
  <si>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</si>
  <si>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</si>
  <si>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</si>
  <si>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</si>
  <si>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</si>
  <si>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</si>
  <si>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</si>
  <si>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</si>
  <si>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</si>
  <si>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</si>
  <si>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</si>
  <si>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</si>
  <si>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</si>
  <si>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</si>
  <si>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</si>
  <si>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</si>
  <si>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</si>
  <si>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</si>
  <si>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</si>
  <si>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</si>
  <si>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</si>
  <si>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</si>
  <si>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</si>
  <si>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</si>
  <si>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</si>
  <si>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</si>
  <si>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</si>
  <si>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</si>
  <si>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</si>
  <si>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</si>
  <si>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</si>
  <si>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</si>
  <si>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</si>
  <si>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</si>
  <si>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</si>
  <si>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</si>
  <si>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</si>
  <si>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</si>
  <si>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</si>
  <si>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</si>
  <si>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</si>
  <si>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</si>
  <si>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</si>
  <si>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</si>
  <si>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Note: Amounts in '&gt;80 - &lt;=90%' represents '&gt;80%'</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</si>
  <si>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</si>
  <si>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</si>
  <si>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</si>
  <si>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</si>
  <si>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</si>
  <si>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</si>
  <si>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</si>
  <si>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</si>
  <si>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</si>
  <si>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</si>
  <si>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</si>
  <si>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</si>
  <si>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</si>
  <si>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</si>
  <si>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</si>
  <si>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</si>
  <si>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</si>
  <si>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</si>
  <si>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</si>
  <si>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</si>
  <si>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</si>
  <si>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</si>
  <si>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</si>
  <si>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</si>
  <si>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</si>
  <si>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</si>
  <si>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</si>
  <si>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</si>
  <si>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</si>
  <si>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</si>
  <si>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</si>
  <si>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</si>
  <si>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</si>
  <si>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</si>
  <si>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</si>
  <si>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</si>
  <si>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</si>
  <si>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</si>
  <si>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</si>
  <si>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</si>
  <si>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</si>
  <si>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</si>
  <si>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</si>
  <si>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</si>
  <si>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</si>
  <si>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</si>
  <si>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</si>
  <si>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</si>
  <si>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</si>
  <si>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</si>
  <si>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</si>
  <si>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</si>
  <si>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</si>
  <si>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</si>
  <si>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</si>
  <si>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</si>
  <si>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</si>
  <si>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</si>
  <si>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</si>
  <si>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</si>
  <si>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</si>
  <si>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</si>
  <si>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</si>
  <si>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</si>
  <si>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</si>
  <si>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</si>
  <si>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</si>
  <si>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</si>
  <si>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</si>
  <si>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</si>
  <si>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</si>
  <si>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</si>
  <si>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</si>
  <si>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</si>
  <si>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</si>
  <si>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</si>
  <si>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</si>
  <si>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</si>
  <si>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</si>
  <si>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</si>
  <si>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</si>
  <si>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</si>
  <si>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</si>
  <si>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</si>
  <si>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</si>
  <si>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</si>
  <si>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</si>
  <si>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</si>
  <si>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</si>
  <si>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</si>
  <si>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</si>
  <si>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</si>
  <si>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</si>
  <si>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</si>
  <si>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</si>
  <si>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</si>
  <si>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</si>
  <si>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</si>
  <si>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</si>
  <si>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</si>
  <si>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</si>
  <si>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</si>
  <si>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</si>
  <si>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</si>
  <si>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</si>
  <si>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</si>
  <si>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</si>
  <si>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</si>
  <si>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</si>
  <si>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</si>
  <si>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</si>
  <si>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</si>
  <si>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</si>
  <si>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</si>
  <si>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</si>
  <si>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</si>
  <si>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</si>
  <si>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</si>
  <si>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</si>
  <si>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</si>
  <si>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</si>
  <si>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</si>
  <si>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</si>
  <si>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</si>
  <si>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</si>
  <si>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</si>
  <si>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</si>
  <si>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</si>
  <si>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</si>
  <si>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</si>
  <si>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</si>
  <si>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</si>
  <si>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</si>
  <si>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</si>
  <si>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</si>
  <si>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</si>
  <si>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</si>
  <si>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</si>
  <si>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</si>
  <si>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</si>
  <si>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</si>
  <si>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</si>
  <si>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</si>
  <si>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</si>
  <si>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</si>
  <si>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</si>
  <si>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</si>
  <si>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</si>
  <si>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</si>
  <si>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</si>
  <si>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</si>
  <si>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</si>
  <si>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</si>
  <si>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</si>
  <si>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</si>
  <si>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</si>
  <si>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</si>
  <si>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</si>
  <si>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</si>
  <si>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True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</si>
  <si>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</si>
  <si>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</si>
  <si>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</si>
  <si>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</si>
  <si>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</si>
  <si>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</si>
  <si>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</si>
  <si>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</si>
  <si>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</si>
  <si>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</si>
  <si>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</si>
  <si>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</si>
  <si>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</si>
  <si>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</si>
  <si>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</si>
  <si>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</si>
  <si>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</si>
  <si>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</si>
  <si>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</si>
  <si>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</si>
  <si>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</si>
  <si>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</si>
  <si>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</si>
  <si>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</si>
  <si>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</si>
  <si>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</si>
  <si>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</si>
  <si>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</si>
  <si>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</si>
  <si>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</si>
  <si>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</si>
  <si>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</si>
  <si>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</si>
  <si>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</si>
  <si>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</si>
  <si>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</si>
  <si>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</si>
  <si>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</si>
  <si>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</si>
  <si>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</si>
  <si>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</si>
  <si>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</si>
  <si>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</si>
  <si>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</si>
  <si>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</si>
  <si>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</si>
  <si>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</si>
  <si>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</si>
  <si>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</si>
  <si>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</si>
  <si>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</si>
  <si>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</si>
  <si>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</si>
  <si>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</si>
  <si>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</si>
  <si>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</si>
  <si>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</si>
  <si>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</si>
  <si>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</si>
  <si>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</si>
  <si>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 xml:space="preserve">Asset Coverage Test
</t>
  </si>
  <si>
    <t xml:space="preserve">The Asset Coverage Test is calculated monthly to ensure that a minimum level of overcollateralisation is available for the covered bonds issued.
Asset Coverage Test = Asset Value - Liability Value;
Asset Value = A + B + C + D + E - Y - Z,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Y: Contingent collateral amount, if applicable
Z: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</si>
  <si>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</si>
  <si>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</si>
  <si>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</si>
  <si>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</si>
  <si>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</si>
  <si>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</si>
  <si>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</si>
  <si>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</si>
  <si>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</si>
  <si>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</si>
  <si>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</si>
  <si>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</si>
  <si>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</si>
  <si>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</si>
  <si>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</si>
  <si>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</si>
  <si>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</si>
  <si>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</si>
  <si>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</si>
  <si>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</si>
  <si>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</si>
  <si>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</si>
  <si>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</si>
  <si>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</si>
  <si>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</si>
  <si>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</si>
  <si>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</si>
  <si>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</si>
  <si>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</si>
  <si>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</si>
  <si>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</si>
  <si>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</si>
  <si>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</si>
  <si>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</si>
  <si>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</si>
  <si>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</si>
  <si>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</si>
  <si>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</si>
  <si>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</si>
  <si>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</si>
  <si>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</si>
  <si>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</si>
  <si>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</si>
  <si>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</si>
  <si>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</si>
  <si>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</si>
  <si>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</si>
  <si>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</si>
  <si>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</si>
  <si>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</si>
  <si>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</si>
  <si>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</si>
  <si>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</si>
  <si>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</si>
  <si>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</si>
  <si>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</si>
  <si>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</si>
  <si>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</si>
  <si>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</si>
  <si>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</si>
  <si>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</si>
  <si>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</si>
  <si>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</si>
  <si>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</si>
  <si>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</si>
  <si>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</si>
  <si>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</si>
  <si>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</si>
  <si>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</si>
  <si>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</si>
  <si>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</si>
  <si>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</si>
  <si>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</si>
  <si>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</si>
  <si>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</si>
  <si>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</si>
  <si>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</si>
  <si>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</si>
  <si>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</si>
  <si>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</si>
  <si>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</si>
  <si>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</si>
  <si>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</si>
  <si>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</si>
  <si>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</si>
  <si>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</si>
  <si>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</si>
  <si>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</si>
  <si>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</si>
  <si>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</si>
  <si>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</si>
  <si>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</si>
  <si>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</si>
  <si>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</si>
  <si>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</si>
  <si>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</si>
  <si>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</si>
  <si>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</si>
  <si>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</si>
  <si>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</si>
  <si>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</si>
  <si>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</si>
  <si>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</si>
  <si>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</si>
  <si>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</si>
  <si>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</si>
  <si>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</si>
  <si>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</si>
  <si>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</si>
  <si>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</si>
  <si>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</si>
  <si>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</si>
  <si>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</si>
  <si>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</si>
  <si>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</si>
  <si>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</si>
  <si>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</si>
  <si>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</si>
  <si>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</si>
  <si>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</si>
  <si>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</si>
  <si>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</si>
  <si>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</si>
  <si>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</si>
  <si>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</si>
  <si>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</si>
  <si>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</si>
  <si>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</si>
  <si>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</si>
  <si>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</si>
  <si>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</si>
  <si>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</si>
  <si>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</si>
  <si>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</si>
  <si>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</si>
  <si>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</si>
  <si>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</si>
  <si>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</si>
  <si>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</si>
  <si>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</si>
  <si>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</si>
  <si>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</si>
  <si>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</si>
  <si>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</si>
  <si>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</si>
  <si>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</si>
  <si>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</si>
  <si>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</si>
  <si>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</si>
  <si>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</si>
  <si>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</si>
  <si>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</si>
  <si>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</si>
  <si>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</si>
  <si>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</si>
  <si>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</si>
  <si>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</si>
  <si>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</si>
  <si>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</si>
  <si>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</si>
  <si>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</si>
  <si>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</si>
  <si>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</si>
  <si>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</si>
  <si>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</si>
  <si>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</si>
  <si>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</si>
  <si>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</si>
  <si>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</si>
  <si>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</si>
  <si>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</si>
  <si>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</si>
  <si>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</si>
  <si>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</si>
  <si>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</si>
  <si>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</si>
  <si>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</si>
  <si>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</si>
  <si>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</si>
  <si>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</si>
  <si>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</si>
  <si>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</si>
  <si>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</si>
  <si>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</si>
  <si>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</si>
  <si>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</si>
  <si>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</si>
  <si>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</si>
  <si>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</si>
  <si>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</si>
  <si>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</si>
  <si>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</si>
  <si>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</si>
  <si>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</si>
  <si>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</si>
  <si>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</si>
  <si>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</si>
  <si>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</si>
  <si>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</si>
  <si>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</si>
  <si>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CBL7</t>
  </si>
  <si>
    <t>£</t>
  </si>
  <si>
    <t>3 month GBP LIBOR + 0.21%</t>
  </si>
  <si>
    <t>CBL8</t>
  </si>
  <si>
    <t>CBL9</t>
  </si>
  <si>
    <t>CBL10</t>
  </si>
  <si>
    <t>CBL11</t>
  </si>
  <si>
    <t>3 month GBP LIBOR + 0.48%</t>
  </si>
  <si>
    <t>CBL12</t>
  </si>
  <si>
    <t>CBL12-2</t>
  </si>
  <si>
    <t>CBL13</t>
  </si>
  <si>
    <t>CBL14</t>
  </si>
  <si>
    <t>C$</t>
  </si>
  <si>
    <t>CBL14-2</t>
  </si>
  <si>
    <t>CBL15</t>
  </si>
  <si>
    <t>CBL16</t>
  </si>
  <si>
    <t>CBL17</t>
  </si>
  <si>
    <t>CBL18</t>
  </si>
  <si>
    <t>3 month GBP LIBOR + 0.22%</t>
  </si>
  <si>
    <t>CBL19</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</si>
  <si>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</si>
  <si>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</si>
  <si>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</si>
  <si>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</si>
  <si>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</si>
  <si>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</si>
  <si>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</si>
  <si>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</si>
  <si>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</si>
  <si>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</si>
  <si>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</si>
  <si>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</si>
  <si>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</si>
  <si>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</si>
  <si>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</si>
  <si>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</si>
  <si>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</si>
  <si>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</si>
  <si>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</si>
  <si>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</si>
  <si>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</si>
  <si>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</si>
  <si>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</si>
  <si>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</si>
  <si>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</si>
  <si>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</si>
  <si>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</si>
  <si>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</si>
  <si>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</si>
  <si>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</si>
  <si>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</si>
  <si>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</si>
  <si>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</si>
  <si>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t xml:space="preserve">Moody's </t>
  </si>
  <si>
    <t>DBRS</t>
  </si>
  <si>
    <t>I. B</t>
  </si>
  <si>
    <t>The Toronto-Dominion Bank's Ratings:</t>
  </si>
  <si>
    <t>Senior Debt</t>
  </si>
  <si>
    <t>Aa2</t>
  </si>
  <si>
    <t>AA</t>
  </si>
  <si>
    <t>Ratings Outlook</t>
  </si>
  <si>
    <t>Negative</t>
  </si>
  <si>
    <t>Stable</t>
  </si>
  <si>
    <t>Short-Term</t>
  </si>
  <si>
    <t>P-1</t>
  </si>
  <si>
    <t>R-1 (high)</t>
  </si>
  <si>
    <t>Bank of Montreal's Ratings:</t>
  </si>
  <si>
    <t>A1</t>
  </si>
  <si>
    <r>
      <t>Ratings Triggers</t>
    </r>
    <r>
      <rPr>
        <b/>
        <vertAlign val="superscript"/>
        <sz val="15"/>
        <rFont val="Arial"/>
        <family val="2"/>
      </rPr>
      <t>(1)</t>
    </r>
  </si>
  <si>
    <t>Ratings Trigger</t>
  </si>
  <si>
    <t>Counterparty</t>
  </si>
  <si>
    <t>Moody's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</si>
  <si>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</si>
  <si>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</si>
  <si>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</si>
  <si>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</si>
  <si>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</si>
  <si>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</si>
  <si>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</si>
  <si>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</si>
  <si>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</si>
  <si>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</si>
  <si>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t>
  </si>
  <si>
    <t xml:space="preserve">Obtain a guarantee from a credit support provider or replace </t>
  </si>
  <si>
    <t>Servicer Deposit Threshold Ratings</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</si>
  <si>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</si>
  <si>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</si>
  <si>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(1)</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</si>
  <si>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</si>
  <si>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</si>
  <si>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</si>
  <si>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</si>
  <si>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</si>
  <si>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</si>
  <si>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</si>
  <si>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</si>
  <si>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</si>
  <si>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</si>
  <si>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</si>
  <si>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</si>
  <si>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</si>
  <si>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</si>
  <si>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</si>
  <si>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</si>
  <si>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</si>
  <si>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</si>
  <si>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</si>
  <si>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</si>
  <si>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</si>
  <si>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</si>
  <si>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</si>
  <si>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</si>
  <si>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</si>
  <si>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</si>
  <si>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</si>
  <si>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</si>
  <si>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</si>
  <si>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</si>
  <si>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</si>
  <si>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</si>
  <si>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</si>
  <si>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</si>
  <si>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A2</t>
    </r>
    <r>
      <rPr>
        <vertAlign val="superscript"/>
        <sz val="16"/>
        <rFont val="Arial"/>
        <family val="2"/>
      </rPr>
      <t>(2)</t>
    </r>
  </si>
  <si>
    <t>Subsequent Downgrade Trigger Event</t>
  </si>
  <si>
    <t>R-2 (high)</t>
  </si>
  <si>
    <t>Obtain guarantee or replace</t>
  </si>
  <si>
    <t>A3</t>
  </si>
  <si>
    <t>Covered Bond Swap Provider</t>
  </si>
  <si>
    <r>
      <t>R-1 (low)</t>
    </r>
    <r>
      <rPr>
        <vertAlign val="superscript"/>
        <sz val="16"/>
        <rFont val="Arial"/>
        <family val="2"/>
      </rPr>
      <t xml:space="preserve"> (3)</t>
    </r>
  </si>
  <si>
    <r>
      <t>A</t>
    </r>
    <r>
      <rPr>
        <vertAlign val="superscript"/>
        <sz val="16"/>
        <rFont val="Arial"/>
        <family val="2"/>
      </rPr>
      <t xml:space="preserve"> (3)</t>
    </r>
  </si>
  <si>
    <r>
      <t xml:space="preserve">R-2 (middle) </t>
    </r>
    <r>
      <rPr>
        <vertAlign val="superscript"/>
        <sz val="16"/>
        <rFont val="Arial"/>
        <family val="2"/>
      </rPr>
      <t>(3)</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</si>
  <si>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</si>
  <si>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</si>
  <si>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</si>
  <si>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</si>
  <si>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t>Pre-Maturity Test</t>
  </si>
  <si>
    <t>(Applicable to Hard Bullet Covered Bonds)</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</si>
  <si>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</si>
  <si>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</si>
  <si>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</si>
  <si>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</si>
  <si>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</si>
  <si>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</si>
  <si>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</si>
  <si>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</si>
  <si>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</si>
  <si>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</si>
  <si>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</si>
  <si>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</si>
  <si>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</si>
  <si>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True Balance</t>
    </r>
    <r>
      <rPr>
        <vertAlign val="superscript"/>
        <sz val="16"/>
        <rFont val="Arial"/>
        <family val="2"/>
      </rPr>
      <t xml:space="preserve"> (1)</t>
    </r>
    <r>
      <rPr>
        <sz val="16"/>
        <rFont val="Arial"/>
        <family val="2"/>
      </rPr>
      <t xml:space="preserve"> and</t>
    </r>
  </si>
  <si>
    <t>A(ii), Aggregated</t>
  </si>
  <si>
    <r>
      <t xml:space="preserve">(ii) Asset Percentage Adjusted True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</si>
  <si>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</si>
  <si>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</si>
  <si>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</si>
  <si>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</si>
  <si>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</si>
  <si>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</si>
  <si>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</si>
  <si>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</si>
  <si>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</si>
  <si>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</si>
  <si>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</si>
  <si>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Y = Contingent Collateral Amount</t>
  </si>
  <si>
    <t>Z = Negative Carry Factor calculation</t>
  </si>
  <si>
    <t>Total =  A + B + C + D + E - Y - Z</t>
  </si>
  <si>
    <t>II. B</t>
  </si>
  <si>
    <t>Asset Coverage Test Result</t>
  </si>
  <si>
    <r>
      <rPr>
        <vertAlign val="superscript"/>
        <sz val="14"/>
        <rFont val="Arial"/>
        <family val="2"/>
      </rPr>
      <t xml:space="preserve">(1) </t>
    </r>
    <r>
      <rPr>
        <sz val="14"/>
        <rFont val="Arial"/>
        <family val="2"/>
      </rPr>
      <t xml:space="preserve"> LTV Adjusted True Balance and Asset Percentage Adjusted True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</si>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</sst>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 numFmtId="172" formatCode="_ * #,##0.00_ ;_ * \-#,##0.00_ ;_ * &quot;-&quot;??_ ;_ @_ "/>
  </numFmts>
  <fonts count="8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u/>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vertAlign val="superscript"/>
      <sz val="16"/>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
      <u/>
      <sz val="10"/>
      <color indexed="12"/>
      <name val="Arial"/>
      <family val="2"/>
    </font>
    <font>
      <sz val="8"/>
      <name val="Arial"/>
      <family val="2"/>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8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172"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2" fontId="25" fillId="0" borderId="0" applyFont="0" applyFill="0" applyBorder="0" applyAlignment="0" applyProtection="0"/>
    <xf numFmtId="42"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86"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7" fillId="0" borderId="0"/>
    <xf numFmtId="9" fontId="25" fillId="0" borderId="0" applyFont="0" applyFill="0" applyBorder="0" applyAlignment="0" applyProtection="0"/>
    <xf numFmtId="9" fontId="1" fillId="0" borderId="0" applyFont="0" applyFill="0" applyBorder="0" applyAlignment="0" applyProtection="0"/>
    <xf numFmtId="0" fontId="25" fillId="0" borderId="0">
      <alignment horizontal="left" wrapText="1"/>
    </xf>
    <xf numFmtId="0" fontId="25" fillId="0" borderId="0">
      <alignment horizontal="left" wrapText="1"/>
    </xf>
  </cellStyleXfs>
  <cellXfs count="455">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xf>
    <xf numFmtId="0" fontId="13" fillId="0" borderId="0" xfId="0" applyFont="1" applyBorder="1"/>
    <xf numFmtId="0" fontId="5" fillId="3" borderId="0" xfId="4" applyFont="1" applyFill="1" applyBorder="1" applyAlignment="1">
      <alignment horizontal="center"/>
    </xf>
    <xf numFmtId="0" fontId="5" fillId="0" borderId="0" xfId="4" applyFont="1" applyAlignment="1"/>
    <xf numFmtId="0" fontId="0" fillId="0" borderId="0" xfId="0" applyFont="1" applyAlignment="1"/>
    <xf numFmtId="0" fontId="5" fillId="0" borderId="0" xfId="4" applyFont="1" applyAlignment="1"/>
    <xf numFmtId="0" fontId="5" fillId="4" borderId="0" xfId="0" applyFont="1" applyFill="1" applyBorder="1" applyAlignment="1">
      <alignment horizontal="center"/>
    </xf>
    <xf numFmtId="0" fontId="0" fillId="0" borderId="0" xfId="0" applyFont="1" applyAlignment="1"/>
    <xf numFmtId="0" fontId="6" fillId="0" borderId="7" xfId="0" applyFont="1" applyBorder="1"/>
    <xf numFmtId="0" fontId="6" fillId="0" borderId="8" xfId="0" applyFont="1" applyBorder="1"/>
    <xf numFmtId="0" fontId="6" fillId="0" borderId="9" xfId="0" applyFont="1" applyBorder="1"/>
    <xf numFmtId="0" fontId="4" fillId="0" borderId="0" xfId="0" applyFont="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4" quotePrefix="1" applyFill="1" applyBorder="1" applyAlignment="1">
      <alignment horizontal="center" vertical="center" wrapText="1"/>
    </xf>
    <xf numFmtId="0" fontId="14" fillId="0" borderId="13" xfId="4" applyFill="1" applyBorder="1" applyAlignment="1">
      <alignment horizontal="center" vertical="center" wrapText="1"/>
    </xf>
    <xf numFmtId="0" fontId="14" fillId="0" borderId="14"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3" fontId="15"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2"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4" applyAlignment="1">
      <alignment horizontal="center"/>
    </xf>
    <xf numFmtId="0" fontId="8"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13" xfId="4" applyFill="1" applyBorder="1" applyAlignment="1" applyProtection="1">
      <alignment horizontal="center" vertical="center" wrapText="1"/>
    </xf>
    <xf numFmtId="0" fontId="14" fillId="0" borderId="13" xfId="4" quotePrefix="1" applyFill="1" applyBorder="1" applyAlignment="1" applyProtection="1">
      <alignment horizontal="right" vertical="center" wrapText="1"/>
    </xf>
    <xf numFmtId="0" fontId="14" fillId="0" borderId="14" xfId="4" quotePrefix="1" applyFill="1" applyBorder="1" applyAlignment="1" applyProtection="1">
      <alignment horizontal="right" vertical="center" wrapText="1"/>
    </xf>
    <xf numFmtId="0" fontId="14"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1"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15" xfId="0" applyFont="1" applyBorder="1" applyAlignment="1">
      <alignment horizontal="center" vertical="center"/>
    </xf>
    <xf numFmtId="0" fontId="18" fillId="0" borderId="15" xfId="0" applyFont="1" applyFill="1" applyBorder="1" applyAlignment="1">
      <alignment horizontal="center" vertical="center" wrapText="1"/>
    </xf>
    <xf numFmtId="0" fontId="15" fillId="0" borderId="16" xfId="0" applyFont="1" applyFill="1" applyBorder="1" applyAlignment="1">
      <alignment horizontal="left" vertical="top" wrapText="1"/>
    </xf>
    <xf numFmtId="0" fontId="0" fillId="0" borderId="17" xfId="0" applyBorder="1" applyAlignment="1">
      <alignment horizontal="center" vertical="center"/>
    </xf>
    <xf numFmtId="0" fontId="18" fillId="0" borderId="17" xfId="0" applyFont="1" applyFill="1" applyBorder="1" applyAlignment="1">
      <alignment horizontal="center" vertical="center" wrapText="1"/>
    </xf>
    <xf numFmtId="0" fontId="15" fillId="0" borderId="18" xfId="0" applyFont="1" applyFill="1" applyBorder="1" applyAlignment="1">
      <alignment horizontal="left" vertical="top" wrapText="1"/>
    </xf>
    <xf numFmtId="0" fontId="0" fillId="0" borderId="15" xfId="0" applyBorder="1" applyAlignment="1">
      <alignment horizontal="center" vertical="center"/>
    </xf>
    <xf numFmtId="0" fontId="18" fillId="0" borderId="17" xfId="0" quotePrefix="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quotePrefix="1" applyFont="1" applyFill="1" applyBorder="1" applyAlignment="1">
      <alignment horizontal="center" vertical="center" wrapText="1"/>
    </xf>
    <xf numFmtId="0" fontId="21" fillId="0" borderId="15" xfId="0" quotePrefix="1" applyFont="1" applyFill="1" applyBorder="1" applyAlignment="1">
      <alignment horizontal="center" vertical="center" wrapText="1"/>
    </xf>
    <xf numFmtId="0" fontId="0" fillId="0" borderId="0" xfId="0" applyAlignment="1">
      <alignment horizontal="center"/>
    </xf>
    <xf numFmtId="0" fontId="21" fillId="0" borderId="0" xfId="0" quotePrefix="1" applyFont="1" applyFill="1" applyBorder="1" applyAlignment="1">
      <alignment horizontal="center" vertical="center" wrapText="1"/>
    </xf>
    <xf numFmtId="0" fontId="0" fillId="0" borderId="18" xfId="0" applyFont="1" applyBorder="1" applyAlignment="1">
      <alignment horizontal="left" vertical="top" wrapText="1"/>
    </xf>
    <xf numFmtId="0" fontId="18" fillId="0" borderId="0" xfId="0" quotePrefix="1" applyFont="1" applyFill="1" applyBorder="1" applyAlignment="1">
      <alignment horizontal="left" vertical="top" wrapText="1"/>
    </xf>
    <xf numFmtId="0" fontId="31" fillId="0" borderId="0" xfId="0" quotePrefix="1" applyFont="1" applyAlignment="1">
      <alignment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42"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4" fillId="0" borderId="0" xfId="5" applyFont="1" applyFill="1" applyAlignment="1">
      <alignment horizontal="left" vertical="top" wrapText="1"/>
    </xf>
    <xf numFmtId="0" fontId="45" fillId="0" borderId="0" xfId="5" applyFont="1" applyFill="1" applyAlignment="1">
      <alignment horizontal="left" vertical="top" wrapText="1"/>
    </xf>
    <xf numFmtId="0" fontId="46" fillId="0" borderId="0" xfId="5" applyFont="1" applyFill="1" applyBorder="1"/>
    <xf numFmtId="0" fontId="47" fillId="8" borderId="0" xfId="5" applyFont="1" applyFill="1" applyBorder="1"/>
    <xf numFmtId="0" fontId="48" fillId="8" borderId="0" xfId="5" applyFont="1" applyFill="1" applyBorder="1"/>
    <xf numFmtId="0" fontId="49" fillId="8" borderId="0" xfId="5" applyFont="1" applyFill="1" applyBorder="1"/>
    <xf numFmtId="0" fontId="50" fillId="8" borderId="0" xfId="5" applyFont="1" applyFill="1" applyBorder="1"/>
    <xf numFmtId="0" fontId="25" fillId="8"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6" fontId="44" fillId="0" borderId="0" xfId="5" applyNumberFormat="1" applyFont="1" applyFill="1" applyAlignment="1">
      <alignment horizontal="center" vertical="center"/>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10" fontId="44" fillId="0" borderId="0" xfId="5" applyNumberFormat="1" applyFont="1" applyFill="1" applyAlignment="1">
      <alignment horizontal="center" vertical="center" wrapText="1"/>
    </xf>
    <xf numFmtId="166" fontId="44" fillId="0" borderId="0" xfId="5" applyNumberFormat="1" applyFont="1" applyFill="1" applyAlignment="1">
      <alignment horizontal="center" vertical="center" wrapText="1"/>
    </xf>
    <xf numFmtId="0" fontId="44" fillId="0" borderId="0" xfId="5" applyFont="1" applyFill="1" applyAlignment="1">
      <alignment horizontal="center" vertical="center" wrapText="1"/>
    </xf>
    <xf numFmtId="166" fontId="44" fillId="0" borderId="0" xfId="2" applyNumberFormat="1" applyFont="1" applyFill="1" applyAlignment="1">
      <alignment horizontal="center" vertical="center"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19"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43" fillId="0" borderId="0" xfId="5" applyFont="1" applyFill="1" applyAlignment="1">
      <alignment horizontal="left" vertical="top" wrapText="1"/>
    </xf>
    <xf numFmtId="0" fontId="59" fillId="0" borderId="0" xfId="5" applyFont="1" applyFill="1" applyAlignment="1">
      <alignment horizontal="left" vertical="center"/>
    </xf>
    <xf numFmtId="0" fontId="60" fillId="0" borderId="0" xfId="5" applyFont="1" applyFill="1"/>
    <xf numFmtId="0" fontId="61" fillId="8" borderId="0" xfId="5" applyFont="1" applyFill="1" applyBorder="1"/>
    <xf numFmtId="0" fontId="62" fillId="8" borderId="0" xfId="5" applyFont="1" applyFill="1"/>
    <xf numFmtId="0" fontId="45" fillId="8"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4"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65" fillId="0" borderId="15" xfId="5" applyFont="1" applyFill="1" applyBorder="1" applyAlignment="1">
      <alignment horizontal="center" vertical="center"/>
    </xf>
    <xf numFmtId="0" fontId="57" fillId="0" borderId="0" xfId="5" applyFont="1" applyFill="1" applyAlignment="1"/>
    <xf numFmtId="0" fontId="65" fillId="0" borderId="15" xfId="5" applyFont="1" applyFill="1" applyBorder="1" applyAlignment="1">
      <alignment horizontal="left" vertical="center"/>
    </xf>
    <xf numFmtId="0" fontId="65" fillId="0" borderId="15" xfId="5" applyFont="1" applyFill="1" applyBorder="1" applyAlignment="1">
      <alignment horizontal="center" vertical="center"/>
    </xf>
    <xf numFmtId="0" fontId="67" fillId="0" borderId="15" xfId="5" applyFont="1" applyFill="1" applyBorder="1" applyAlignment="1">
      <alignment horizontal="center" vertical="center"/>
    </xf>
    <xf numFmtId="0" fontId="65" fillId="0" borderId="15" xfId="5" applyFont="1" applyFill="1" applyBorder="1" applyAlignment="1">
      <alignment horizontal="center" vertical="center" wrapText="1"/>
    </xf>
    <xf numFmtId="0" fontId="65" fillId="0" borderId="15" xfId="5" applyFont="1" applyFill="1" applyBorder="1" applyAlignment="1">
      <alignment horizontal="center" vertical="top" wrapText="1"/>
    </xf>
    <xf numFmtId="0" fontId="68" fillId="0" borderId="0" xfId="5" applyFont="1" applyFill="1"/>
    <xf numFmtId="0" fontId="69"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xf>
    <xf numFmtId="0" fontId="44" fillId="0" borderId="15" xfId="5" applyFont="1" applyFill="1" applyBorder="1" applyAlignment="1">
      <alignment horizontal="center" vertical="center"/>
    </xf>
    <xf numFmtId="0" fontId="44" fillId="0" borderId="15" xfId="5" applyFont="1" applyFill="1" applyBorder="1" applyAlignment="1">
      <alignment horizontal="left" vertical="top" wrapText="1"/>
    </xf>
    <xf numFmtId="0" fontId="44" fillId="0" borderId="0" xfId="5" applyFont="1" applyFill="1" applyBorder="1" applyAlignment="1">
      <alignment vertical="top" wrapText="1"/>
    </xf>
    <xf numFmtId="0" fontId="44" fillId="0" borderId="20" xfId="5" applyFont="1" applyFill="1" applyBorder="1" applyAlignment="1">
      <alignment horizontal="center" vertical="center" wrapText="1"/>
    </xf>
    <xf numFmtId="0" fontId="44" fillId="0" borderId="0" xfId="5" applyFont="1" applyFill="1" applyBorder="1" applyAlignment="1">
      <alignment vertical="top" wrapText="1"/>
    </xf>
    <xf numFmtId="0" fontId="44" fillId="0" borderId="0" xfId="5" applyFont="1" applyFill="1" applyBorder="1"/>
    <xf numFmtId="0" fontId="44" fillId="0" borderId="15" xfId="5" applyFont="1" applyFill="1" applyBorder="1" applyAlignment="1">
      <alignment vertical="top" wrapText="1"/>
    </xf>
    <xf numFmtId="0" fontId="44" fillId="0" borderId="15" xfId="5" applyFont="1" applyFill="1" applyBorder="1"/>
    <xf numFmtId="0" fontId="44" fillId="0" borderId="0" xfId="5" applyFont="1" applyFill="1" applyBorder="1" applyAlignment="1">
      <alignment vertical="top"/>
    </xf>
    <xf numFmtId="0" fontId="44" fillId="0" borderId="15"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applyAlignment="1">
      <alignment vertical="top"/>
    </xf>
    <xf numFmtId="0" fontId="62" fillId="8" borderId="0" xfId="5" applyFont="1" applyFill="1" applyBorder="1"/>
    <xf numFmtId="0" fontId="45" fillId="8"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0" xfId="5" applyFont="1" applyFill="1" applyAlignment="1">
      <alignment horizontal="left" vertical="top"/>
    </xf>
    <xf numFmtId="0" fontId="44" fillId="0" borderId="15" xfId="5" applyFont="1" applyFill="1" applyBorder="1" applyAlignment="1">
      <alignment horizontal="left" vertical="top"/>
    </xf>
    <xf numFmtId="0" fontId="44" fillId="0" borderId="20" xfId="5" applyFont="1" applyFill="1" applyBorder="1" applyAlignment="1">
      <alignment vertical="center"/>
    </xf>
    <xf numFmtId="0" fontId="44" fillId="0" borderId="20" xfId="5" applyFont="1" applyFill="1" applyBorder="1" applyAlignment="1">
      <alignment vertical="top"/>
    </xf>
    <xf numFmtId="0" fontId="44" fillId="0" borderId="20" xfId="5" applyFont="1" applyFill="1" applyBorder="1"/>
    <xf numFmtId="0" fontId="44" fillId="0" borderId="20" xfId="5" applyFont="1" applyFill="1" applyBorder="1" applyAlignment="1">
      <alignment horizontal="center" vertical="center"/>
    </xf>
    <xf numFmtId="0" fontId="44" fillId="0" borderId="0" xfId="5" applyFont="1" applyFill="1" applyAlignment="1">
      <alignment vertical="top" wrapText="1"/>
    </xf>
    <xf numFmtId="0" fontId="44" fillId="0" borderId="15" xfId="5" applyFont="1" applyFill="1" applyBorder="1" applyAlignment="1">
      <alignment vertical="top"/>
    </xf>
    <xf numFmtId="0" fontId="44" fillId="0" borderId="0" xfId="5" applyFont="1" applyFill="1" applyAlignment="1">
      <alignment vertical="top" wrapText="1"/>
    </xf>
    <xf numFmtId="0" fontId="44" fillId="0" borderId="15" xfId="5" applyFont="1" applyFill="1" applyBorder="1" applyAlignment="1">
      <alignment vertical="top" wrapText="1"/>
    </xf>
    <xf numFmtId="0" fontId="44" fillId="0" borderId="15" xfId="5" applyFont="1" applyFill="1" applyBorder="1" applyAlignment="1">
      <alignment horizontal="left" vertical="center"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5"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5" xfId="5" applyFont="1" applyFill="1" applyBorder="1" applyAlignment="1">
      <alignment horizontal="center"/>
    </xf>
    <xf numFmtId="0" fontId="44" fillId="0" borderId="20" xfId="5" applyFont="1" applyFill="1" applyBorder="1" applyAlignment="1">
      <alignment horizontal="center"/>
    </xf>
    <xf numFmtId="17" fontId="44" fillId="0" borderId="0" xfId="5" applyNumberFormat="1" applyFont="1" applyFill="1" applyBorder="1" applyAlignment="1">
      <alignment horizontal="center"/>
    </xf>
    <xf numFmtId="0" fontId="44" fillId="0" borderId="15" xfId="5" applyFont="1" applyFill="1" applyBorder="1" applyAlignment="1">
      <alignment vertical="center"/>
    </xf>
    <xf numFmtId="17" fontId="44" fillId="0" borderId="15"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5" xfId="5" applyFont="1" applyBorder="1" applyAlignment="1">
      <alignment horizontal="center"/>
    </xf>
    <xf numFmtId="0" fontId="44" fillId="0" borderId="15"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5" xfId="5" applyFont="1" applyFill="1" applyBorder="1" applyAlignment="1">
      <alignment horizontal="center"/>
    </xf>
    <xf numFmtId="0" fontId="55" fillId="0" borderId="15" xfId="5" applyFont="1" applyBorder="1" applyAlignment="1">
      <alignment horizontal="center"/>
    </xf>
    <xf numFmtId="0" fontId="44" fillId="0" borderId="0" xfId="5" applyFont="1" applyAlignment="1">
      <alignment horizontal="center"/>
    </xf>
    <xf numFmtId="0" fontId="43" fillId="0" borderId="0" xfId="5" applyFont="1" applyFill="1"/>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3" fillId="0" borderId="0" xfId="5" applyFont="1" applyFill="1" applyAlignment="1">
      <alignment horizontal="left" vertical="center" wrapText="1"/>
    </xf>
    <xf numFmtId="0" fontId="45" fillId="0" borderId="0" xfId="5" applyFont="1" applyFill="1" applyAlignment="1">
      <alignment horizontal="center" vertical="center"/>
    </xf>
    <xf numFmtId="0" fontId="45" fillId="0" borderId="0" xfId="5" applyFont="1" applyAlignment="1">
      <alignment horizontal="center"/>
    </xf>
    <xf numFmtId="0" fontId="43" fillId="0" borderId="0" xfId="5" applyFont="1" applyFill="1" applyAlignment="1">
      <alignment horizontal="left" vertical="top"/>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19" xfId="7" applyNumberFormat="1" applyFont="1" applyBorder="1"/>
    <xf numFmtId="0" fontId="55" fillId="0" borderId="0" xfId="5" applyFont="1" applyAlignment="1">
      <alignment horizontal="center"/>
    </xf>
    <xf numFmtId="0" fontId="68" fillId="0" borderId="0" xfId="5" applyFont="1"/>
    <xf numFmtId="0" fontId="25" fillId="0" borderId="0" xfId="5" applyFont="1" applyFill="1" applyAlignment="1">
      <alignment vertical="top"/>
    </xf>
    <xf numFmtId="0" fontId="63" fillId="8"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19"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8"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8" fillId="0" borderId="0" xfId="5" applyFont="1" applyFill="1" applyAlignment="1">
      <alignment vertical="top"/>
    </xf>
    <xf numFmtId="2" fontId="68" fillId="0" borderId="0" xfId="5" applyNumberFormat="1" applyFont="1" applyFill="1" applyAlignment="1">
      <alignment horizontal="center"/>
    </xf>
    <xf numFmtId="0" fontId="43" fillId="0" borderId="0" xfId="5" applyFont="1"/>
    <xf numFmtId="0" fontId="72" fillId="0" borderId="0" xfId="5" applyFont="1" applyFill="1" applyBorder="1"/>
    <xf numFmtId="0" fontId="59" fillId="0" borderId="0" xfId="5" applyFont="1" applyFill="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19" xfId="5" applyNumberFormat="1" applyFont="1" applyFill="1" applyBorder="1" applyAlignment="1">
      <alignment horizontal="right"/>
    </xf>
    <xf numFmtId="10" fontId="55" fillId="0" borderId="19" xfId="5" applyNumberFormat="1" applyFont="1" applyFill="1" applyBorder="1" applyAlignment="1">
      <alignment horizontal="right"/>
    </xf>
    <xf numFmtId="165" fontId="55" fillId="0" borderId="19"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19" xfId="5" applyNumberFormat="1" applyFont="1" applyFill="1" applyBorder="1"/>
    <xf numFmtId="10" fontId="55" fillId="0" borderId="19" xfId="5" applyNumberFormat="1" applyFont="1" applyFill="1" applyBorder="1"/>
    <xf numFmtId="165" fontId="55" fillId="0" borderId="19"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9" borderId="19" xfId="5" applyNumberFormat="1" applyFont="1" applyFill="1" applyBorder="1"/>
    <xf numFmtId="10" fontId="55" fillId="9" borderId="19" xfId="5" applyNumberFormat="1" applyFont="1" applyFill="1" applyBorder="1"/>
    <xf numFmtId="165" fontId="55" fillId="9" borderId="19"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21"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5" fillId="0" borderId="15" xfId="5" applyFont="1" applyBorder="1" applyAlignment="1">
      <alignment horizontal="center" wrapText="1"/>
    </xf>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19"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8" borderId="0" xfId="5" applyFont="1" applyFill="1"/>
    <xf numFmtId="10" fontId="44" fillId="0" borderId="0" xfId="9" applyNumberFormat="1" applyFont="1"/>
    <xf numFmtId="10" fontId="25" fillId="0" borderId="0" xfId="2" applyNumberFormat="1" applyFont="1"/>
    <xf numFmtId="10" fontId="55" fillId="0" borderId="19"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19" xfId="9" applyNumberFormat="1" applyFont="1" applyBorder="1"/>
    <xf numFmtId="10" fontId="55" fillId="0" borderId="0" xfId="9" applyNumberFormat="1" applyFont="1" applyBorder="1"/>
    <xf numFmtId="10" fontId="55" fillId="0" borderId="19" xfId="9" applyNumberFormat="1" applyFont="1" applyFill="1" applyBorder="1"/>
    <xf numFmtId="165" fontId="55" fillId="0" borderId="19" xfId="5" applyNumberFormat="1" applyFont="1" applyBorder="1" applyAlignment="1">
      <alignment horizontal="center" wrapText="1"/>
    </xf>
    <xf numFmtId="10" fontId="55" fillId="0" borderId="19" xfId="5" applyNumberFormat="1" applyFont="1" applyBorder="1" applyAlignment="1">
      <alignment horizontal="right"/>
    </xf>
    <xf numFmtId="37" fontId="55" fillId="0" borderId="19" xfId="6" applyNumberFormat="1" applyFont="1" applyBorder="1"/>
    <xf numFmtId="0" fontId="82" fillId="0" borderId="0" xfId="0" applyFont="1" applyAlignment="1">
      <alignment horizontal="left" vertical="top" wrapText="1"/>
    </xf>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84" fillId="0" borderId="0" xfId="0" applyFont="1" applyFill="1" applyBorder="1" applyAlignment="1">
      <alignment horizontal="left"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5" fillId="0" borderId="0" xfId="0" applyNumberFormat="1" applyFont="1" applyFill="1" applyBorder="1" applyAlignment="1">
      <alignment horizontal="center" vertical="center" wrapText="1"/>
    </xf>
    <xf numFmtId="2" fontId="15"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lignment horizontal="center" vertical="center" wrapText="1"/>
    </xf>
    <xf numFmtId="10" fontId="15" fillId="0" borderId="0" xfId="0" applyNumberFormat="1" applyFont="1" applyFill="1" applyBorder="1" applyAlignment="1">
      <alignment horizontal="center" vertical="center" wrapText="1"/>
    </xf>
  </cellXfs>
  <cellStyles count="85">
    <cellStyle name="Calculation" xfId="3" builtinId="22"/>
    <cellStyle name="Comma" xfId="1" builtinId="3"/>
    <cellStyle name="Comma 2" xfId="12"/>
    <cellStyle name="Comma 2 2" xfId="8"/>
    <cellStyle name="Comma 3" xfId="13"/>
    <cellStyle name="Comma 4" xfId="6"/>
    <cellStyle name="Comma 4 2" xfId="14"/>
    <cellStyle name="Comma 5" xfId="15"/>
    <cellStyle name="Currency [0] 2" xfId="16"/>
    <cellStyle name="Currency [0] 3" xfId="10"/>
    <cellStyle name="Currency [0] 3 2" xfId="17"/>
    <cellStyle name="Currency 10" xfId="7"/>
    <cellStyle name="Currency 10 2" xfId="18"/>
    <cellStyle name="Currency 11" xfId="19"/>
    <cellStyle name="Currency 11 2" xfId="20"/>
    <cellStyle name="Currency 12" xfId="21"/>
    <cellStyle name="Currency 12 2" xfId="22"/>
    <cellStyle name="Currency 13" xfId="23"/>
    <cellStyle name="Currency 13 2" xfId="24"/>
    <cellStyle name="Currency 14" xfId="25"/>
    <cellStyle name="Currency 14 2" xfId="26"/>
    <cellStyle name="Currency 15" xfId="27"/>
    <cellStyle name="Currency 15 2" xfId="28"/>
    <cellStyle name="Currency 16" xfId="29"/>
    <cellStyle name="Currency 16 2" xfId="30"/>
    <cellStyle name="Currency 17" xfId="31"/>
    <cellStyle name="Currency 17 2" xfId="32"/>
    <cellStyle name="Currency 18" xfId="33"/>
    <cellStyle name="Currency 18 2" xfId="34"/>
    <cellStyle name="Currency 19" xfId="35"/>
    <cellStyle name="Currency 19 2" xfId="36"/>
    <cellStyle name="Currency 2" xfId="37"/>
    <cellStyle name="Currency 20" xfId="38"/>
    <cellStyle name="Currency 20 2" xfId="39"/>
    <cellStyle name="Currency 21" xfId="40"/>
    <cellStyle name="Currency 21 2" xfId="41"/>
    <cellStyle name="Currency 22" xfId="42"/>
    <cellStyle name="Currency 22 2" xfId="43"/>
    <cellStyle name="Currency 23" xfId="44"/>
    <cellStyle name="Currency 23 2" xfId="45"/>
    <cellStyle name="Currency 24" xfId="46"/>
    <cellStyle name="Currency 24 2" xfId="47"/>
    <cellStyle name="Currency 25" xfId="48"/>
    <cellStyle name="Currency 25 2" xfId="49"/>
    <cellStyle name="Currency 26" xfId="50"/>
    <cellStyle name="Currency 26 2" xfId="51"/>
    <cellStyle name="Currency 27" xfId="52"/>
    <cellStyle name="Currency 27 2" xfId="53"/>
    <cellStyle name="Currency 28" xfId="54"/>
    <cellStyle name="Currency 28 2" xfId="55"/>
    <cellStyle name="Currency 29" xfId="56"/>
    <cellStyle name="Currency 3" xfId="57"/>
    <cellStyle name="Currency 30" xfId="58"/>
    <cellStyle name="Currency 31" xfId="59"/>
    <cellStyle name="Currency 32" xfId="60"/>
    <cellStyle name="Currency 33" xfId="61"/>
    <cellStyle name="Currency 4" xfId="62"/>
    <cellStyle name="Currency 5" xfId="63"/>
    <cellStyle name="Currency 6" xfId="64"/>
    <cellStyle name="Currency 7" xfId="65"/>
    <cellStyle name="Currency 7 2" xfId="66"/>
    <cellStyle name="Currency 8" xfId="67"/>
    <cellStyle name="Currency 8 2" xfId="68"/>
    <cellStyle name="Currency 9" xfId="69"/>
    <cellStyle name="Currency 9 2" xfId="70"/>
    <cellStyle name="Hyperlink" xfId="4" builtinId="8"/>
    <cellStyle name="Hyperlink 2" xfId="71"/>
    <cellStyle name="Hyperlink 3" xfId="72"/>
    <cellStyle name="Normal" xfId="0" builtinId="0"/>
    <cellStyle name="Normal 2" xfId="73"/>
    <cellStyle name="Normal 2 2" xfId="5"/>
    <cellStyle name="Normal 2 2 2" xfId="74"/>
    <cellStyle name="Normal 3" xfId="75"/>
    <cellStyle name="Normal 3 2" xfId="76"/>
    <cellStyle name="Normal 4" xfId="77"/>
    <cellStyle name="Normal 4 2" xfId="78"/>
    <cellStyle name="Normal 5" xfId="79"/>
    <cellStyle name="Normal 7" xfId="80"/>
    <cellStyle name="Percent" xfId="2" builtinId="5"/>
    <cellStyle name="Percent 2" xfId="11"/>
    <cellStyle name="Percent 3" xfId="9"/>
    <cellStyle name="Percent 3 2" xfId="81"/>
    <cellStyle name="Percent 4" xfId="82"/>
    <cellStyle name="Standard 3" xfId="83"/>
    <cellStyle name="Standard 3 2"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7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veredbondlabel.com/pdf/CBLF%20-%20HTT%20-%20Final%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20-%20201803%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HTT General"/>
      <sheetName val="B1. HTT Mortgage Assets"/>
      <sheetName val="C. HTT Harmonised Glossary"/>
      <sheetName val="Disclaimer"/>
      <sheetName val="D. Nat'l Transparency Template"/>
      <sheetName val="E. Optional ECB-ECAIs data"/>
      <sheetName val="EUC - Control Log"/>
      <sheetName val="README"/>
      <sheetName val="Sheet2"/>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E.g. General"/>
      <sheetName val="E.g.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B1" t="str">
            <v>Data</v>
          </cell>
        </row>
        <row r="2">
          <cell r="A2" t="str">
            <v>INDLTVBUCK2</v>
          </cell>
          <cell r="B2" t="str">
            <v>Sum of BALANCE</v>
          </cell>
          <cell r="C2" t="str">
            <v>Count of ACCTNUM</v>
          </cell>
        </row>
        <row r="3">
          <cell r="A3" t="str">
            <v>00 &lt;= 40</v>
          </cell>
          <cell r="B3">
            <v>7010624158.7599936</v>
          </cell>
          <cell r="C3">
            <v>34179</v>
          </cell>
        </row>
        <row r="4">
          <cell r="A4" t="str">
            <v>40 &lt;= 50</v>
          </cell>
          <cell r="B4">
            <v>8684054192.8399849</v>
          </cell>
          <cell r="C4">
            <v>30806</v>
          </cell>
        </row>
        <row r="5">
          <cell r="A5" t="str">
            <v>50 &lt;= 60</v>
          </cell>
          <cell r="B5">
            <v>10389535681.520058</v>
          </cell>
          <cell r="C5">
            <v>35743</v>
          </cell>
        </row>
        <row r="6">
          <cell r="A6" t="str">
            <v>60 &lt;= 70</v>
          </cell>
          <cell r="B6">
            <v>8636318861.6000042</v>
          </cell>
          <cell r="C6">
            <v>29236</v>
          </cell>
        </row>
        <row r="7">
          <cell r="A7" t="str">
            <v>70 &lt;= 80</v>
          </cell>
          <cell r="B7">
            <v>3961320342.799983</v>
          </cell>
          <cell r="C7">
            <v>13040</v>
          </cell>
        </row>
        <row r="8">
          <cell r="A8" t="str">
            <v>80 &lt;= 90</v>
          </cell>
          <cell r="B8">
            <v>204905.04</v>
          </cell>
          <cell r="C8">
            <v>1</v>
          </cell>
        </row>
        <row r="9">
          <cell r="A9" t="str">
            <v>Grand Total</v>
          </cell>
          <cell r="B9">
            <v>38682058142.559532</v>
          </cell>
          <cell r="C9">
            <v>143005</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Normal="100" workbookViewId="0">
      <selection activeCell="R16" sqref="R15:R16"/>
    </sheetView>
  </sheetViews>
  <sheetFormatPr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6"/>
      <c r="E6" s="10" t="s">
        <v>1</v>
      </c>
      <c r="F6" s="10"/>
      <c r="G6" s="10"/>
      <c r="H6" s="6"/>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E9" s="12" t="s">
        <v>4</v>
      </c>
      <c r="G9" s="12" t="s">
        <v>5</v>
      </c>
      <c r="I9" s="6"/>
      <c r="J9" s="7"/>
    </row>
    <row r="10" spans="2:10" ht="21" x14ac:dyDescent="0.25">
      <c r="B10" s="5"/>
      <c r="C10" s="6"/>
      <c r="D10" s="6"/>
      <c r="E10" s="12" t="s">
        <v>6</v>
      </c>
      <c r="G10" s="12" t="s">
        <v>7</v>
      </c>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8</v>
      </c>
      <c r="G22" s="6"/>
      <c r="H22" s="6"/>
      <c r="I22" s="6"/>
      <c r="J22" s="7"/>
    </row>
    <row r="23" spans="2:10" x14ac:dyDescent="0.25">
      <c r="B23" s="5"/>
      <c r="C23" s="6"/>
      <c r="D23" s="6"/>
      <c r="E23" s="6"/>
      <c r="F23" s="14"/>
      <c r="G23" s="6"/>
      <c r="H23" s="6"/>
      <c r="I23" s="6"/>
      <c r="J23" s="7"/>
    </row>
    <row r="24" spans="2:10" x14ac:dyDescent="0.25">
      <c r="B24" s="5"/>
      <c r="C24" s="6"/>
      <c r="D24" s="15" t="s">
        <v>9</v>
      </c>
      <c r="E24" s="16" t="s">
        <v>10</v>
      </c>
      <c r="F24" s="16"/>
      <c r="G24" s="16"/>
      <c r="H24" s="16"/>
      <c r="I24" s="6"/>
      <c r="J24" s="7"/>
    </row>
    <row r="25" spans="2:10" x14ac:dyDescent="0.25">
      <c r="B25" s="5"/>
      <c r="C25" s="6"/>
      <c r="D25" s="6"/>
      <c r="E25" s="17"/>
      <c r="F25" s="17"/>
      <c r="G25" s="17"/>
      <c r="H25" s="6"/>
      <c r="I25" s="6"/>
      <c r="J25" s="7"/>
    </row>
    <row r="26" spans="2:10" x14ac:dyDescent="0.25">
      <c r="B26" s="5"/>
      <c r="C26" s="6"/>
      <c r="D26" s="15" t="s">
        <v>11</v>
      </c>
      <c r="E26" s="16"/>
      <c r="F26" s="16"/>
      <c r="G26" s="16"/>
      <c r="H26" s="16"/>
      <c r="I26" s="6"/>
      <c r="J26" s="7"/>
    </row>
    <row r="27" spans="2:10" x14ac:dyDescent="0.25">
      <c r="B27" s="5"/>
      <c r="C27" s="6"/>
      <c r="D27" s="18"/>
      <c r="E27" s="18"/>
      <c r="F27" s="18"/>
      <c r="G27" s="18"/>
      <c r="H27" s="18"/>
      <c r="I27" s="6"/>
      <c r="J27" s="7"/>
    </row>
    <row r="28" spans="2:10" x14ac:dyDescent="0.25">
      <c r="B28" s="5"/>
      <c r="C28" s="6"/>
      <c r="D28" s="15" t="s">
        <v>12</v>
      </c>
      <c r="E28" s="16" t="s">
        <v>10</v>
      </c>
      <c r="F28" s="16"/>
      <c r="G28" s="16"/>
      <c r="H28" s="16"/>
      <c r="I28" s="6"/>
      <c r="J28" s="7"/>
    </row>
    <row r="29" spans="2:10" x14ac:dyDescent="0.25">
      <c r="B29" s="5"/>
      <c r="C29" s="6"/>
      <c r="D29" s="17"/>
      <c r="E29" s="17"/>
      <c r="F29" s="17"/>
      <c r="G29" s="17"/>
      <c r="H29" s="17"/>
      <c r="I29" s="6"/>
      <c r="J29" s="7"/>
    </row>
    <row r="30" spans="2:10" x14ac:dyDescent="0.25">
      <c r="B30" s="5"/>
      <c r="C30" s="6"/>
      <c r="D30" s="15" t="s">
        <v>13</v>
      </c>
      <c r="E30" s="16" t="s">
        <v>10</v>
      </c>
      <c r="F30" s="16"/>
      <c r="G30" s="16"/>
      <c r="H30" s="16"/>
      <c r="I30" s="6"/>
      <c r="J30" s="7"/>
    </row>
    <row r="31" spans="2:10" x14ac:dyDescent="0.25">
      <c r="B31" s="5"/>
      <c r="C31" s="6"/>
      <c r="D31" s="6"/>
      <c r="E31" s="6"/>
      <c r="F31" s="6"/>
      <c r="G31" s="6"/>
      <c r="H31" s="6"/>
      <c r="I31" s="6"/>
      <c r="J31" s="7"/>
    </row>
    <row r="32" spans="2:10" x14ac:dyDescent="0.25">
      <c r="B32" s="5"/>
      <c r="C32" s="6"/>
      <c r="D32" s="19" t="s">
        <v>14</v>
      </c>
      <c r="E32" s="20"/>
      <c r="F32" s="20"/>
      <c r="G32" s="20"/>
      <c r="H32" s="20"/>
      <c r="I32" s="6"/>
      <c r="J32" s="7"/>
    </row>
    <row r="33" spans="2:10" x14ac:dyDescent="0.25">
      <c r="B33" s="5"/>
      <c r="C33" s="6"/>
      <c r="D33" s="6"/>
      <c r="E33" s="6"/>
      <c r="F33" s="14"/>
      <c r="G33" s="6"/>
      <c r="H33" s="6"/>
      <c r="I33" s="6"/>
      <c r="J33" s="7"/>
    </row>
    <row r="34" spans="2:10" x14ac:dyDescent="0.25">
      <c r="B34" s="5"/>
      <c r="C34" s="6"/>
      <c r="D34" s="19" t="s">
        <v>15</v>
      </c>
      <c r="E34" s="20"/>
      <c r="F34" s="20"/>
      <c r="G34" s="20"/>
      <c r="H34" s="20"/>
      <c r="I34" s="6"/>
      <c r="J34" s="7"/>
    </row>
    <row r="35" spans="2:10" x14ac:dyDescent="0.25">
      <c r="B35" s="5"/>
      <c r="C35" s="6"/>
      <c r="D35" s="17"/>
      <c r="E35" s="17"/>
      <c r="F35" s="17"/>
      <c r="G35" s="17"/>
      <c r="H35" s="17"/>
      <c r="I35" s="6"/>
      <c r="J35" s="7"/>
    </row>
    <row r="36" spans="2:10" ht="15.75" thickBot="1" x14ac:dyDescent="0.3">
      <c r="B36" s="21"/>
      <c r="C36" s="22"/>
      <c r="D36" s="22"/>
      <c r="E36" s="22"/>
      <c r="F36" s="22"/>
      <c r="G36" s="22"/>
      <c r="H36" s="22"/>
      <c r="I36" s="22"/>
      <c r="J36" s="23"/>
    </row>
    <row r="39" spans="2:10" x14ac:dyDescent="0.25">
      <c r="B39" s="24" t="s">
        <v>16</v>
      </c>
    </row>
  </sheetData>
  <mergeCells count="7">
    <mergeCell ref="D34:H34"/>
    <mergeCell ref="E6:G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&amp;LConfidential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D4" sqref="D4"/>
    </sheetView>
  </sheetViews>
  <sheetFormatPr defaultColWidth="8.85546875" defaultRowHeight="15" outlineLevelRow="1" x14ac:dyDescent="0.25"/>
  <cols>
    <col min="1" max="1" width="13.28515625" style="29" customWidth="1"/>
    <col min="2" max="2" width="60.7109375" style="29" customWidth="1"/>
    <col min="3" max="4" width="40.7109375" style="29" customWidth="1"/>
    <col min="5" max="5" width="6.7109375" style="29" customWidth="1"/>
    <col min="6" max="6" width="41.7109375" style="29" customWidth="1"/>
    <col min="7" max="7" width="41.7109375" style="26" customWidth="1"/>
    <col min="8" max="8" width="7.28515625" style="29" customWidth="1"/>
    <col min="9" max="9" width="71.85546875" style="29" customWidth="1"/>
    <col min="10" max="11" width="47.7109375" style="29" customWidth="1"/>
    <col min="12" max="12" width="7.28515625" style="29" customWidth="1"/>
    <col min="13" max="13" width="25.7109375" style="29" customWidth="1"/>
    <col min="14" max="14" width="25.7109375" style="26" customWidth="1"/>
    <col min="15" max="16384" width="8.85546875" style="65"/>
  </cols>
  <sheetData>
    <row r="1" spans="1:13" ht="31.5" x14ac:dyDescent="0.25">
      <c r="A1" s="25" t="s">
        <v>17</v>
      </c>
      <c r="B1" s="25"/>
      <c r="C1" s="26"/>
      <c r="D1" s="26"/>
      <c r="E1" s="26"/>
      <c r="F1" s="27" t="s">
        <v>18</v>
      </c>
      <c r="H1" s="26"/>
      <c r="I1" s="25"/>
      <c r="J1" s="26"/>
      <c r="K1" s="26"/>
      <c r="L1" s="26"/>
      <c r="M1" s="26"/>
    </row>
    <row r="2" spans="1:13" ht="15.75" thickBot="1" x14ac:dyDescent="0.3">
      <c r="A2" s="26"/>
      <c r="B2" s="28"/>
      <c r="C2" s="28"/>
      <c r="D2" s="26"/>
      <c r="E2" s="26"/>
      <c r="F2" s="26"/>
      <c r="H2" s="26"/>
      <c r="L2" s="26"/>
      <c r="M2" s="26"/>
    </row>
    <row r="3" spans="1:13" ht="19.5" thickBot="1" x14ac:dyDescent="0.3">
      <c r="A3" s="30"/>
      <c r="B3" s="31" t="s">
        <v>19</v>
      </c>
      <c r="C3" s="32" t="s">
        <v>20</v>
      </c>
      <c r="D3" s="30"/>
      <c r="E3" s="30"/>
      <c r="F3" s="26"/>
      <c r="G3" s="30"/>
      <c r="H3" s="26"/>
      <c r="L3" s="26"/>
      <c r="M3" s="26"/>
    </row>
    <row r="4" spans="1:13" ht="15.75" thickBot="1" x14ac:dyDescent="0.3">
      <c r="H4" s="26"/>
      <c r="L4" s="26"/>
      <c r="M4" s="26"/>
    </row>
    <row r="5" spans="1:13" ht="18.75" x14ac:dyDescent="0.25">
      <c r="A5" s="33"/>
      <c r="B5" s="34" t="s">
        <v>21</v>
      </c>
      <c r="C5" s="33"/>
      <c r="E5" s="35"/>
      <c r="F5" s="35"/>
      <c r="H5" s="26"/>
      <c r="L5" s="26"/>
      <c r="M5" s="26"/>
    </row>
    <row r="6" spans="1:13" x14ac:dyDescent="0.25">
      <c r="B6" s="36" t="s">
        <v>22</v>
      </c>
      <c r="H6" s="26"/>
      <c r="L6" s="26"/>
      <c r="M6" s="26"/>
    </row>
    <row r="7" spans="1:13" x14ac:dyDescent="0.25">
      <c r="B7" s="37" t="s">
        <v>23</v>
      </c>
      <c r="H7" s="26"/>
      <c r="L7" s="26"/>
      <c r="M7" s="26"/>
    </row>
    <row r="8" spans="1:13" x14ac:dyDescent="0.25">
      <c r="B8" s="37" t="s">
        <v>24</v>
      </c>
      <c r="F8" s="29" t="s">
        <v>25</v>
      </c>
      <c r="H8" s="26"/>
      <c r="L8" s="26"/>
      <c r="M8" s="26"/>
    </row>
    <row r="9" spans="1:13" x14ac:dyDescent="0.25">
      <c r="B9" s="36" t="s">
        <v>26</v>
      </c>
      <c r="H9" s="26"/>
      <c r="L9" s="26"/>
      <c r="M9" s="26"/>
    </row>
    <row r="10" spans="1:13" x14ac:dyDescent="0.25">
      <c r="B10" s="36" t="s">
        <v>27</v>
      </c>
      <c r="H10" s="26"/>
      <c r="L10" s="26"/>
      <c r="M10" s="26"/>
    </row>
    <row r="11" spans="1:13" ht="15.75" thickBot="1" x14ac:dyDescent="0.3">
      <c r="B11" s="38" t="s">
        <v>28</v>
      </c>
      <c r="H11" s="26"/>
      <c r="L11" s="26"/>
      <c r="M11" s="26"/>
    </row>
    <row r="12" spans="1:13" x14ac:dyDescent="0.25">
      <c r="B12" s="39"/>
      <c r="H12" s="26"/>
      <c r="L12" s="26"/>
      <c r="M12" s="26"/>
    </row>
    <row r="13" spans="1:13" ht="37.5" x14ac:dyDescent="0.25">
      <c r="A13" s="40" t="s">
        <v>29</v>
      </c>
      <c r="B13" s="40" t="s">
        <v>22</v>
      </c>
      <c r="C13" s="41"/>
      <c r="D13" s="41"/>
      <c r="E13" s="41"/>
      <c r="F13" s="41"/>
      <c r="G13" s="42"/>
      <c r="H13" s="26"/>
      <c r="L13" s="26"/>
      <c r="M13" s="26"/>
    </row>
    <row r="14" spans="1:13" x14ac:dyDescent="0.25">
      <c r="A14" s="29" t="s">
        <v>30</v>
      </c>
      <c r="B14" s="43" t="s">
        <v>31</v>
      </c>
      <c r="C14" s="29" t="s">
        <v>2</v>
      </c>
      <c r="E14" s="35"/>
      <c r="F14" s="35"/>
      <c r="H14" s="26"/>
      <c r="L14" s="26"/>
      <c r="M14" s="26"/>
    </row>
    <row r="15" spans="1:13" x14ac:dyDescent="0.25">
      <c r="A15" s="29" t="s">
        <v>32</v>
      </c>
      <c r="B15" s="43" t="s">
        <v>33</v>
      </c>
      <c r="C15" s="29" t="s">
        <v>3</v>
      </c>
      <c r="E15" s="35"/>
      <c r="F15" s="35"/>
      <c r="H15" s="26"/>
      <c r="L15" s="26"/>
      <c r="M15" s="26"/>
    </row>
    <row r="16" spans="1:13" ht="45" x14ac:dyDescent="0.25">
      <c r="A16" s="29" t="s">
        <v>34</v>
      </c>
      <c r="B16" s="43" t="s">
        <v>35</v>
      </c>
      <c r="C16" s="44" t="s">
        <v>36</v>
      </c>
      <c r="E16" s="35"/>
      <c r="F16" s="35"/>
      <c r="H16" s="26"/>
      <c r="L16" s="26"/>
      <c r="M16" s="26"/>
    </row>
    <row r="17" spans="1:13" x14ac:dyDescent="0.25">
      <c r="A17" s="29" t="s">
        <v>37</v>
      </c>
      <c r="B17" s="43" t="s">
        <v>38</v>
      </c>
      <c r="C17" s="29" t="str">
        <f>Introduction!G10</f>
        <v>29/03/18</v>
      </c>
      <c r="E17" s="35"/>
      <c r="F17" s="35"/>
      <c r="H17" s="26"/>
      <c r="L17" s="26"/>
      <c r="M17" s="26"/>
    </row>
    <row r="18" spans="1:13" outlineLevel="1" x14ac:dyDescent="0.25">
      <c r="A18" s="29" t="s">
        <v>39</v>
      </c>
      <c r="B18" s="45"/>
      <c r="E18" s="35"/>
      <c r="F18" s="35"/>
      <c r="H18" s="26"/>
      <c r="L18" s="26"/>
      <c r="M18" s="26"/>
    </row>
    <row r="19" spans="1:13" outlineLevel="1" x14ac:dyDescent="0.25">
      <c r="A19" s="29" t="s">
        <v>40</v>
      </c>
      <c r="B19" s="45"/>
      <c r="E19" s="35"/>
      <c r="F19" s="35"/>
      <c r="H19" s="26"/>
      <c r="L19" s="26"/>
      <c r="M19" s="26"/>
    </row>
    <row r="20" spans="1:13" outlineLevel="1" x14ac:dyDescent="0.25">
      <c r="A20" s="29" t="s">
        <v>41</v>
      </c>
      <c r="B20" s="45"/>
      <c r="E20" s="35"/>
      <c r="F20" s="35"/>
      <c r="H20" s="26"/>
      <c r="L20" s="26"/>
      <c r="M20" s="26"/>
    </row>
    <row r="21" spans="1:13" outlineLevel="1" x14ac:dyDescent="0.25">
      <c r="A21" s="29" t="s">
        <v>42</v>
      </c>
      <c r="B21" s="45"/>
      <c r="E21" s="35"/>
      <c r="F21" s="35"/>
      <c r="H21" s="26"/>
      <c r="L21" s="26"/>
      <c r="M21" s="26"/>
    </row>
    <row r="22" spans="1:13" outlineLevel="1" x14ac:dyDescent="0.25">
      <c r="A22" s="29" t="s">
        <v>43</v>
      </c>
      <c r="B22" s="45"/>
      <c r="E22" s="35"/>
      <c r="F22" s="35"/>
      <c r="H22" s="26"/>
      <c r="L22" s="26"/>
      <c r="M22" s="26"/>
    </row>
    <row r="23" spans="1:13" outlineLevel="1" x14ac:dyDescent="0.25">
      <c r="A23" s="29" t="s">
        <v>44</v>
      </c>
      <c r="B23" s="45"/>
      <c r="E23" s="35"/>
      <c r="F23" s="35"/>
      <c r="H23" s="26"/>
      <c r="L23" s="26"/>
      <c r="M23" s="26"/>
    </row>
    <row r="24" spans="1:13" outlineLevel="1" x14ac:dyDescent="0.25">
      <c r="A24" s="29" t="s">
        <v>45</v>
      </c>
      <c r="B24" s="45"/>
      <c r="E24" s="35"/>
      <c r="F24" s="35"/>
      <c r="H24" s="26"/>
      <c r="L24" s="26"/>
      <c r="M24" s="26"/>
    </row>
    <row r="25" spans="1:13" outlineLevel="1" x14ac:dyDescent="0.25">
      <c r="A25" s="29" t="s">
        <v>46</v>
      </c>
      <c r="B25" s="45"/>
      <c r="E25" s="35"/>
      <c r="F25" s="35"/>
      <c r="H25" s="26"/>
      <c r="L25" s="26"/>
      <c r="M25" s="26"/>
    </row>
    <row r="26" spans="1:13" ht="18.75" x14ac:dyDescent="0.25">
      <c r="A26" s="41"/>
      <c r="B26" s="40" t="s">
        <v>23</v>
      </c>
      <c r="C26" s="41"/>
      <c r="D26" s="41"/>
      <c r="E26" s="41"/>
      <c r="F26" s="41"/>
      <c r="G26" s="42"/>
      <c r="H26" s="26"/>
      <c r="L26" s="26"/>
      <c r="M26" s="26"/>
    </row>
    <row r="27" spans="1:13" x14ac:dyDescent="0.25">
      <c r="A27" s="29" t="s">
        <v>47</v>
      </c>
      <c r="B27" s="46" t="s">
        <v>48</v>
      </c>
      <c r="C27" s="29" t="s">
        <v>49</v>
      </c>
      <c r="D27" s="47"/>
      <c r="E27" s="47"/>
      <c r="F27" s="47"/>
      <c r="H27" s="26"/>
      <c r="L27" s="26"/>
      <c r="M27" s="26"/>
    </row>
    <row r="28" spans="1:13" x14ac:dyDescent="0.25">
      <c r="A28" s="29" t="s">
        <v>50</v>
      </c>
      <c r="B28" s="46" t="s">
        <v>51</v>
      </c>
      <c r="C28" s="48" t="s">
        <v>49</v>
      </c>
      <c r="D28" s="47"/>
      <c r="E28" s="47"/>
      <c r="F28" s="47"/>
      <c r="H28" s="26"/>
      <c r="L28" s="26"/>
      <c r="M28" s="26"/>
    </row>
    <row r="29" spans="1:13" x14ac:dyDescent="0.25">
      <c r="A29" s="29" t="s">
        <v>52</v>
      </c>
      <c r="B29" s="46" t="s">
        <v>53</v>
      </c>
      <c r="C29" s="44" t="s">
        <v>54</v>
      </c>
      <c r="E29" s="47"/>
      <c r="F29" s="47"/>
      <c r="H29" s="26"/>
      <c r="L29" s="26"/>
      <c r="M29" s="26"/>
    </row>
    <row r="30" spans="1:13" outlineLevel="1" x14ac:dyDescent="0.25">
      <c r="A30" s="29" t="s">
        <v>55</v>
      </c>
      <c r="B30" s="46"/>
      <c r="E30" s="47"/>
      <c r="F30" s="47"/>
      <c r="H30" s="26"/>
      <c r="L30" s="26"/>
      <c r="M30" s="26"/>
    </row>
    <row r="31" spans="1:13" outlineLevel="1" x14ac:dyDescent="0.25">
      <c r="A31" s="29" t="s">
        <v>56</v>
      </c>
      <c r="B31" s="46"/>
      <c r="E31" s="47"/>
      <c r="F31" s="47"/>
      <c r="H31" s="26"/>
      <c r="L31" s="26"/>
      <c r="M31" s="26"/>
    </row>
    <row r="32" spans="1:13" outlineLevel="1" x14ac:dyDescent="0.25">
      <c r="A32" s="29" t="s">
        <v>57</v>
      </c>
      <c r="B32" s="46"/>
      <c r="E32" s="47"/>
      <c r="F32" s="47"/>
      <c r="H32" s="26"/>
      <c r="L32" s="26"/>
      <c r="M32" s="26"/>
    </row>
    <row r="33" spans="1:13" outlineLevel="1" x14ac:dyDescent="0.25">
      <c r="A33" s="29" t="s">
        <v>58</v>
      </c>
      <c r="B33" s="46"/>
      <c r="E33" s="47"/>
      <c r="F33" s="47"/>
      <c r="H33" s="26"/>
      <c r="L33" s="26"/>
      <c r="M33" s="26"/>
    </row>
    <row r="34" spans="1:13" outlineLevel="1" x14ac:dyDescent="0.25">
      <c r="A34" s="29" t="s">
        <v>59</v>
      </c>
      <c r="B34" s="46"/>
      <c r="E34" s="47"/>
      <c r="F34" s="47"/>
      <c r="H34" s="26"/>
      <c r="L34" s="26"/>
      <c r="M34" s="26"/>
    </row>
    <row r="35" spans="1:13" outlineLevel="1" x14ac:dyDescent="0.25">
      <c r="A35" s="29" t="s">
        <v>60</v>
      </c>
      <c r="B35" s="49"/>
      <c r="E35" s="47"/>
      <c r="F35" s="47"/>
      <c r="H35" s="26"/>
      <c r="L35" s="26"/>
      <c r="M35" s="26"/>
    </row>
    <row r="36" spans="1:13" ht="18.75" x14ac:dyDescent="0.25">
      <c r="A36" s="40"/>
      <c r="B36" s="40" t="s">
        <v>24</v>
      </c>
      <c r="C36" s="40"/>
      <c r="D36" s="41"/>
      <c r="E36" s="41"/>
      <c r="F36" s="41"/>
      <c r="G36" s="42"/>
      <c r="H36" s="26"/>
      <c r="L36" s="26"/>
      <c r="M36" s="26"/>
    </row>
    <row r="37" spans="1:13" ht="15" customHeight="1" x14ac:dyDescent="0.25">
      <c r="A37" s="50"/>
      <c r="B37" s="51" t="s">
        <v>61</v>
      </c>
      <c r="C37" s="50" t="s">
        <v>62</v>
      </c>
      <c r="D37" s="50"/>
      <c r="E37" s="52"/>
      <c r="F37" s="53"/>
      <c r="G37" s="53"/>
      <c r="H37" s="26"/>
      <c r="L37" s="26"/>
      <c r="M37" s="26"/>
    </row>
    <row r="38" spans="1:13" x14ac:dyDescent="0.25">
      <c r="A38" s="29" t="s">
        <v>63</v>
      </c>
      <c r="B38" s="47" t="s">
        <v>64</v>
      </c>
      <c r="C38" s="54">
        <v>38682.058142559887</v>
      </c>
      <c r="F38" s="47"/>
      <c r="H38" s="26"/>
      <c r="L38" s="26"/>
      <c r="M38" s="26"/>
    </row>
    <row r="39" spans="1:13" x14ac:dyDescent="0.25">
      <c r="A39" s="29" t="s">
        <v>65</v>
      </c>
      <c r="B39" s="47" t="s">
        <v>66</v>
      </c>
      <c r="C39" s="54">
        <v>29977.336595000001</v>
      </c>
      <c r="F39" s="47"/>
      <c r="H39" s="26"/>
      <c r="L39" s="26"/>
      <c r="M39" s="26"/>
    </row>
    <row r="40" spans="1:13" outlineLevel="1" x14ac:dyDescent="0.25">
      <c r="A40" s="29" t="s">
        <v>67</v>
      </c>
      <c r="B40" s="55" t="s">
        <v>68</v>
      </c>
      <c r="C40" s="29" t="s">
        <v>69</v>
      </c>
      <c r="F40" s="47"/>
      <c r="H40" s="26"/>
      <c r="L40" s="26"/>
      <c r="M40" s="26"/>
    </row>
    <row r="41" spans="1:13" outlineLevel="1" x14ac:dyDescent="0.25">
      <c r="A41" s="29" t="s">
        <v>70</v>
      </c>
      <c r="B41" s="55" t="s">
        <v>71</v>
      </c>
      <c r="C41" s="29" t="s">
        <v>72</v>
      </c>
      <c r="F41" s="47"/>
      <c r="H41" s="26"/>
      <c r="L41" s="26"/>
      <c r="M41" s="26"/>
    </row>
    <row r="42" spans="1:13" outlineLevel="1" x14ac:dyDescent="0.25">
      <c r="A42" s="29" t="s">
        <v>73</v>
      </c>
      <c r="B42" s="47"/>
      <c r="F42" s="47"/>
      <c r="H42" s="26"/>
      <c r="L42" s="26"/>
      <c r="M42" s="26"/>
    </row>
    <row r="43" spans="1:13" outlineLevel="1" x14ac:dyDescent="0.25">
      <c r="A43" s="29" t="s">
        <v>74</v>
      </c>
      <c r="B43" s="47"/>
      <c r="F43" s="47"/>
      <c r="H43" s="26"/>
      <c r="L43" s="26"/>
      <c r="M43" s="26"/>
    </row>
    <row r="44" spans="1:13" ht="15" customHeight="1" x14ac:dyDescent="0.25">
      <c r="A44" s="50"/>
      <c r="B44" s="51" t="s">
        <v>75</v>
      </c>
      <c r="C44" s="56" t="s">
        <v>76</v>
      </c>
      <c r="D44" s="50" t="s">
        <v>77</v>
      </c>
      <c r="E44" s="52"/>
      <c r="F44" s="53" t="s">
        <v>78</v>
      </c>
      <c r="G44" s="53" t="s">
        <v>79</v>
      </c>
      <c r="H44" s="26"/>
      <c r="L44" s="26"/>
      <c r="M44" s="26"/>
    </row>
    <row r="45" spans="1:13" x14ac:dyDescent="0.25">
      <c r="A45" s="29" t="s">
        <v>80</v>
      </c>
      <c r="B45" s="47" t="s">
        <v>81</v>
      </c>
      <c r="C45" s="57">
        <v>0.03</v>
      </c>
      <c r="D45" s="57">
        <f>IF(OR(C38="[For completion]",C39="[For completion]"),"Please complete G.3.1.1 and G.3.1.2",(C38/C39-1))</f>
        <v>0.29037674911425482</v>
      </c>
      <c r="E45" s="58"/>
      <c r="F45" s="57">
        <v>0.03</v>
      </c>
      <c r="G45" s="29" t="s">
        <v>69</v>
      </c>
      <c r="H45" s="26"/>
      <c r="L45" s="26"/>
      <c r="M45" s="26"/>
    </row>
    <row r="46" spans="1:13" outlineLevel="1" x14ac:dyDescent="0.25">
      <c r="A46" s="29" t="s">
        <v>82</v>
      </c>
      <c r="B46" s="45" t="s">
        <v>83</v>
      </c>
      <c r="C46" s="58"/>
      <c r="D46" s="57">
        <v>5.2631578804170021E-2</v>
      </c>
      <c r="E46" s="58"/>
      <c r="F46" s="58"/>
      <c r="G46" s="58"/>
      <c r="H46" s="26"/>
      <c r="L46" s="26"/>
      <c r="M46" s="26"/>
    </row>
    <row r="47" spans="1:13" outlineLevel="1" x14ac:dyDescent="0.25">
      <c r="A47" s="29" t="s">
        <v>84</v>
      </c>
      <c r="B47" s="45" t="s">
        <v>85</v>
      </c>
      <c r="C47" s="58"/>
      <c r="D47" s="58"/>
      <c r="E47" s="58"/>
      <c r="F47" s="58"/>
      <c r="G47" s="58"/>
      <c r="H47" s="26"/>
      <c r="L47" s="26"/>
      <c r="M47" s="26"/>
    </row>
    <row r="48" spans="1:13" outlineLevel="1" x14ac:dyDescent="0.25">
      <c r="A48" s="29" t="s">
        <v>86</v>
      </c>
      <c r="B48" s="45"/>
      <c r="C48" s="58"/>
      <c r="D48" s="58"/>
      <c r="E48" s="58"/>
      <c r="F48" s="58"/>
      <c r="G48" s="58"/>
      <c r="H48" s="26"/>
      <c r="L48" s="26"/>
      <c r="M48" s="26"/>
    </row>
    <row r="49" spans="1:13" outlineLevel="1" x14ac:dyDescent="0.25">
      <c r="A49" s="29" t="s">
        <v>87</v>
      </c>
      <c r="B49" s="45"/>
      <c r="C49" s="58"/>
      <c r="D49" s="58"/>
      <c r="E49" s="58"/>
      <c r="F49" s="58"/>
      <c r="G49" s="58"/>
      <c r="H49" s="26"/>
      <c r="L49" s="26"/>
      <c r="M49" s="26"/>
    </row>
    <row r="50" spans="1:13" outlineLevel="1" x14ac:dyDescent="0.25">
      <c r="A50" s="29" t="s">
        <v>88</v>
      </c>
      <c r="B50" s="45"/>
      <c r="C50" s="58"/>
      <c r="D50" s="58"/>
      <c r="E50" s="58"/>
      <c r="F50" s="58"/>
      <c r="G50" s="58"/>
      <c r="H50" s="26"/>
      <c r="L50" s="26"/>
      <c r="M50" s="26"/>
    </row>
    <row r="51" spans="1:13" outlineLevel="1" x14ac:dyDescent="0.25">
      <c r="A51" s="29" t="s">
        <v>89</v>
      </c>
      <c r="B51" s="45"/>
      <c r="C51" s="58"/>
      <c r="D51" s="58"/>
      <c r="E51" s="58"/>
      <c r="F51" s="58"/>
      <c r="G51" s="58"/>
      <c r="H51" s="26"/>
      <c r="L51" s="26"/>
      <c r="M51" s="26"/>
    </row>
    <row r="52" spans="1:13" ht="15" customHeight="1" x14ac:dyDescent="0.25">
      <c r="A52" s="50"/>
      <c r="B52" s="51" t="s">
        <v>90</v>
      </c>
      <c r="C52" s="50" t="s">
        <v>62</v>
      </c>
      <c r="D52" s="50"/>
      <c r="E52" s="52"/>
      <c r="F52" s="53" t="s">
        <v>91</v>
      </c>
      <c r="G52" s="53"/>
      <c r="H52" s="26"/>
      <c r="L52" s="26"/>
      <c r="M52" s="26"/>
    </row>
    <row r="53" spans="1:13" x14ac:dyDescent="0.25">
      <c r="A53" s="29" t="s">
        <v>92</v>
      </c>
      <c r="B53" s="47" t="s">
        <v>93</v>
      </c>
      <c r="C53" s="54">
        <v>38682.058142559887</v>
      </c>
      <c r="E53" s="59"/>
      <c r="F53" s="60">
        <f>IF($C$58=0,"",IF(C53="[for completion]","",C53/$C$58))</f>
        <v>1</v>
      </c>
      <c r="G53" s="60"/>
      <c r="H53" s="26"/>
      <c r="L53" s="26"/>
      <c r="M53" s="26"/>
    </row>
    <row r="54" spans="1:13" x14ac:dyDescent="0.25">
      <c r="A54" s="29" t="s">
        <v>94</v>
      </c>
      <c r="B54" s="47" t="s">
        <v>95</v>
      </c>
      <c r="C54" s="29">
        <v>0</v>
      </c>
      <c r="E54" s="59"/>
      <c r="F54" s="60">
        <f>IF($C$58=0,"",IF(C54="[for completion]","",C54/$C$58))</f>
        <v>0</v>
      </c>
      <c r="G54" s="60"/>
      <c r="H54" s="26"/>
      <c r="L54" s="26"/>
      <c r="M54" s="26"/>
    </row>
    <row r="55" spans="1:13" x14ac:dyDescent="0.25">
      <c r="A55" s="29" t="s">
        <v>96</v>
      </c>
      <c r="B55" s="47" t="s">
        <v>97</v>
      </c>
      <c r="C55" s="29">
        <v>0</v>
      </c>
      <c r="E55" s="59"/>
      <c r="F55" s="61">
        <f t="shared" ref="F55:F56" si="0">IF($C$58=0,"",IF(C55="[for completion]","",C55/$C$58))</f>
        <v>0</v>
      </c>
      <c r="G55" s="60"/>
      <c r="H55" s="26"/>
      <c r="L55" s="26"/>
      <c r="M55" s="26"/>
    </row>
    <row r="56" spans="1:13" x14ac:dyDescent="0.25">
      <c r="A56" s="29" t="s">
        <v>98</v>
      </c>
      <c r="B56" s="47" t="s">
        <v>99</v>
      </c>
      <c r="C56" s="29">
        <v>0</v>
      </c>
      <c r="E56" s="59"/>
      <c r="F56" s="61">
        <f t="shared" si="0"/>
        <v>0</v>
      </c>
      <c r="G56" s="60"/>
      <c r="H56" s="26"/>
      <c r="L56" s="26"/>
      <c r="M56" s="26"/>
    </row>
    <row r="57" spans="1:13" x14ac:dyDescent="0.25">
      <c r="A57" s="29" t="s">
        <v>100</v>
      </c>
      <c r="B57" s="29" t="s">
        <v>101</v>
      </c>
      <c r="C57" s="29">
        <v>0</v>
      </c>
      <c r="E57" s="59"/>
      <c r="F57" s="60">
        <f>IF($C$58=0,"",IF(C57="[for completion]","",C57/$C$58))</f>
        <v>0</v>
      </c>
      <c r="G57" s="60"/>
      <c r="H57" s="26"/>
      <c r="L57" s="26"/>
      <c r="M57" s="26"/>
    </row>
    <row r="58" spans="1:13" x14ac:dyDescent="0.25">
      <c r="A58" s="29" t="s">
        <v>102</v>
      </c>
      <c r="B58" s="62" t="s">
        <v>103</v>
      </c>
      <c r="C58" s="59">
        <f>SUM(C53:C57)</f>
        <v>38682.058142559887</v>
      </c>
      <c r="D58" s="59"/>
      <c r="E58" s="59"/>
      <c r="F58" s="63">
        <f>SUM(F53:F57)</f>
        <v>1</v>
      </c>
      <c r="G58" s="60"/>
      <c r="H58" s="26"/>
      <c r="L58" s="26"/>
      <c r="M58" s="26"/>
    </row>
    <row r="59" spans="1:13" outlineLevel="1" x14ac:dyDescent="0.25">
      <c r="A59" s="29" t="s">
        <v>104</v>
      </c>
      <c r="B59" s="64"/>
      <c r="E59" s="59"/>
      <c r="F59" s="60"/>
      <c r="G59" s="60"/>
      <c r="H59" s="26"/>
      <c r="L59" s="26"/>
      <c r="M59" s="26"/>
    </row>
    <row r="60" spans="1:13" outlineLevel="1" x14ac:dyDescent="0.25">
      <c r="A60" s="29" t="s">
        <v>105</v>
      </c>
      <c r="B60" s="64"/>
      <c r="E60" s="59"/>
      <c r="F60" s="60"/>
      <c r="G60" s="60"/>
      <c r="H60" s="26"/>
      <c r="L60" s="26"/>
      <c r="M60" s="26"/>
    </row>
    <row r="61" spans="1:13" outlineLevel="1" x14ac:dyDescent="0.25">
      <c r="A61" s="29" t="s">
        <v>106</v>
      </c>
      <c r="B61" s="64"/>
      <c r="E61" s="59"/>
      <c r="F61" s="60"/>
      <c r="G61" s="60"/>
      <c r="H61" s="26"/>
      <c r="L61" s="26"/>
      <c r="M61" s="26"/>
    </row>
    <row r="62" spans="1:13" outlineLevel="1" x14ac:dyDescent="0.25">
      <c r="A62" s="29" t="s">
        <v>107</v>
      </c>
      <c r="B62" s="64"/>
      <c r="E62" s="59"/>
      <c r="F62" s="60"/>
      <c r="G62" s="60"/>
      <c r="H62" s="26"/>
      <c r="L62" s="26"/>
      <c r="M62" s="26"/>
    </row>
    <row r="63" spans="1:13" outlineLevel="1" x14ac:dyDescent="0.25">
      <c r="A63" s="29" t="s">
        <v>108</v>
      </c>
      <c r="B63" s="64"/>
      <c r="E63" s="59"/>
      <c r="F63" s="60"/>
      <c r="G63" s="60"/>
      <c r="H63" s="26"/>
      <c r="L63" s="26"/>
      <c r="M63" s="26"/>
    </row>
    <row r="64" spans="1:13" outlineLevel="1" x14ac:dyDescent="0.25">
      <c r="A64" s="29" t="s">
        <v>109</v>
      </c>
      <c r="B64" s="64"/>
      <c r="C64" s="65"/>
      <c r="D64" s="65"/>
      <c r="E64" s="65"/>
      <c r="F64" s="60"/>
      <c r="G64" s="63"/>
      <c r="H64" s="26"/>
      <c r="L64" s="26"/>
      <c r="M64" s="26"/>
    </row>
    <row r="65" spans="1:13" ht="15" customHeight="1" x14ac:dyDescent="0.25">
      <c r="A65" s="50"/>
      <c r="B65" s="51" t="s">
        <v>110</v>
      </c>
      <c r="C65" s="56" t="s">
        <v>111</v>
      </c>
      <c r="D65" s="56" t="s">
        <v>112</v>
      </c>
      <c r="E65" s="52"/>
      <c r="F65" s="53" t="s">
        <v>113</v>
      </c>
      <c r="G65" s="66" t="s">
        <v>114</v>
      </c>
      <c r="H65" s="26"/>
      <c r="L65" s="26"/>
      <c r="M65" s="26"/>
    </row>
    <row r="66" spans="1:13" x14ac:dyDescent="0.25">
      <c r="A66" s="29" t="s">
        <v>115</v>
      </c>
      <c r="B66" s="47" t="s">
        <v>116</v>
      </c>
      <c r="C66" s="67">
        <v>2.1967564332625495</v>
      </c>
      <c r="D66" s="29" t="s">
        <v>117</v>
      </c>
      <c r="E66" s="43"/>
      <c r="F66" s="68"/>
      <c r="G66" s="69"/>
      <c r="H66" s="26"/>
      <c r="L66" s="26"/>
      <c r="M66" s="26"/>
    </row>
    <row r="67" spans="1:13" x14ac:dyDescent="0.25">
      <c r="B67" s="47"/>
      <c r="E67" s="43"/>
      <c r="F67" s="68"/>
      <c r="G67" s="69"/>
      <c r="H67" s="26"/>
      <c r="L67" s="26"/>
      <c r="M67" s="26"/>
    </row>
    <row r="68" spans="1:13" x14ac:dyDescent="0.25">
      <c r="B68" s="47" t="s">
        <v>118</v>
      </c>
      <c r="C68" s="43"/>
      <c r="D68" s="43"/>
      <c r="E68" s="43"/>
      <c r="F68" s="69"/>
      <c r="G68" s="69"/>
      <c r="H68" s="26"/>
      <c r="L68" s="26"/>
      <c r="M68" s="26"/>
    </row>
    <row r="69" spans="1:13" x14ac:dyDescent="0.25">
      <c r="B69" s="47" t="s">
        <v>119</v>
      </c>
      <c r="E69" s="43"/>
      <c r="F69" s="69"/>
      <c r="G69" s="69"/>
      <c r="H69" s="26"/>
      <c r="L69" s="26"/>
      <c r="M69" s="26"/>
    </row>
    <row r="70" spans="1:13" x14ac:dyDescent="0.25">
      <c r="A70" s="29" t="s">
        <v>120</v>
      </c>
      <c r="B70" s="70" t="s">
        <v>121</v>
      </c>
      <c r="C70" s="71">
        <v>8662.687158440036</v>
      </c>
      <c r="D70" s="48" t="s">
        <v>117</v>
      </c>
      <c r="E70" s="70"/>
      <c r="F70" s="60">
        <f t="shared" ref="F70:F76" si="1">IF($C$77=0,"",IF(C70="[for completion]","",C70/$C$77))</f>
        <v>0.22394586985300216</v>
      </c>
      <c r="G70" s="60" t="str">
        <f>IF($D$77=0,"",IF(D70="[Mark as ND1 if not relevant]","",D70/$D$77))</f>
        <v/>
      </c>
      <c r="H70" s="26"/>
      <c r="L70" s="26"/>
      <c r="M70" s="26"/>
    </row>
    <row r="71" spans="1:13" x14ac:dyDescent="0.25">
      <c r="A71" s="29" t="s">
        <v>122</v>
      </c>
      <c r="B71" s="70" t="s">
        <v>123</v>
      </c>
      <c r="C71" s="71">
        <v>8070.1010474299992</v>
      </c>
      <c r="D71" s="48" t="s">
        <v>117</v>
      </c>
      <c r="E71" s="70"/>
      <c r="F71" s="60">
        <f t="shared" si="1"/>
        <v>0.20862646495406684</v>
      </c>
      <c r="G71" s="60" t="str">
        <f t="shared" ref="G71:G76" si="2">IF($D$77=0,"",IF(D71="[Mark as ND1 if not relevant]","",D71/$D$77))</f>
        <v/>
      </c>
      <c r="H71" s="26"/>
      <c r="L71" s="26"/>
      <c r="M71" s="26"/>
    </row>
    <row r="72" spans="1:13" x14ac:dyDescent="0.25">
      <c r="A72" s="29" t="s">
        <v>124</v>
      </c>
      <c r="B72" s="70" t="s">
        <v>125</v>
      </c>
      <c r="C72" s="71">
        <v>10705.471354350086</v>
      </c>
      <c r="D72" s="48" t="s">
        <v>117</v>
      </c>
      <c r="E72" s="70"/>
      <c r="F72" s="60">
        <f t="shared" si="1"/>
        <v>0.27675547446042781</v>
      </c>
      <c r="G72" s="60" t="str">
        <f t="shared" si="2"/>
        <v/>
      </c>
      <c r="H72" s="26"/>
      <c r="L72" s="26"/>
      <c r="M72" s="26"/>
    </row>
    <row r="73" spans="1:13" x14ac:dyDescent="0.25">
      <c r="A73" s="29" t="s">
        <v>126</v>
      </c>
      <c r="B73" s="70" t="s">
        <v>127</v>
      </c>
      <c r="C73" s="71">
        <v>8726.6544985600212</v>
      </c>
      <c r="D73" s="48" t="s">
        <v>117</v>
      </c>
      <c r="E73" s="70"/>
      <c r="F73" s="60">
        <f t="shared" si="1"/>
        <v>0.22559953936262955</v>
      </c>
      <c r="G73" s="60" t="str">
        <f t="shared" si="2"/>
        <v/>
      </c>
      <c r="H73" s="26"/>
      <c r="L73" s="26"/>
      <c r="M73" s="26"/>
    </row>
    <row r="74" spans="1:13" x14ac:dyDescent="0.25">
      <c r="A74" s="29" t="s">
        <v>128</v>
      </c>
      <c r="B74" s="70" t="s">
        <v>129</v>
      </c>
      <c r="C74" s="71">
        <v>2126.6835013299983</v>
      </c>
      <c r="D74" s="48" t="s">
        <v>117</v>
      </c>
      <c r="E74" s="70"/>
      <c r="F74" s="60">
        <f t="shared" si="1"/>
        <v>5.4978550869559432E-2</v>
      </c>
      <c r="G74" s="60" t="str">
        <f t="shared" si="2"/>
        <v/>
      </c>
      <c r="H74" s="26"/>
      <c r="L74" s="26"/>
      <c r="M74" s="26"/>
    </row>
    <row r="75" spans="1:13" x14ac:dyDescent="0.25">
      <c r="A75" s="29" t="s">
        <v>130</v>
      </c>
      <c r="B75" s="70" t="s">
        <v>131</v>
      </c>
      <c r="C75" s="71">
        <v>390.46058245000057</v>
      </c>
      <c r="D75" s="48" t="s">
        <v>117</v>
      </c>
      <c r="E75" s="70"/>
      <c r="F75" s="60">
        <f t="shared" si="1"/>
        <v>1.0094100500314233E-2</v>
      </c>
      <c r="G75" s="60" t="str">
        <f t="shared" si="2"/>
        <v/>
      </c>
      <c r="H75" s="26"/>
      <c r="L75" s="26"/>
      <c r="M75" s="26"/>
    </row>
    <row r="76" spans="1:13" x14ac:dyDescent="0.25">
      <c r="A76" s="29" t="s">
        <v>132</v>
      </c>
      <c r="B76" s="70" t="s">
        <v>133</v>
      </c>
      <c r="C76" s="71">
        <v>0</v>
      </c>
      <c r="D76" s="48" t="s">
        <v>117</v>
      </c>
      <c r="E76" s="70"/>
      <c r="F76" s="60">
        <f t="shared" si="1"/>
        <v>0</v>
      </c>
      <c r="G76" s="60" t="str">
        <f t="shared" si="2"/>
        <v/>
      </c>
      <c r="H76" s="26"/>
      <c r="L76" s="26"/>
      <c r="M76" s="26"/>
    </row>
    <row r="77" spans="1:13" x14ac:dyDescent="0.25">
      <c r="A77" s="29" t="s">
        <v>134</v>
      </c>
      <c r="B77" s="72" t="s">
        <v>103</v>
      </c>
      <c r="C77" s="59">
        <f>SUM(C70:C76)</f>
        <v>38682.058142560141</v>
      </c>
      <c r="D77" s="59">
        <f>SUM(D70:D76)</f>
        <v>0</v>
      </c>
      <c r="E77" s="47"/>
      <c r="F77" s="63">
        <f>SUM(F70:F76)</f>
        <v>1</v>
      </c>
      <c r="G77" s="63">
        <f>SUM(G70:G76)</f>
        <v>0</v>
      </c>
      <c r="H77" s="26"/>
      <c r="L77" s="26"/>
      <c r="M77" s="26"/>
    </row>
    <row r="78" spans="1:13" outlineLevel="1" x14ac:dyDescent="0.25">
      <c r="A78" s="29" t="s">
        <v>135</v>
      </c>
      <c r="B78" s="73"/>
      <c r="C78" s="59"/>
      <c r="D78" s="59"/>
      <c r="E78" s="47"/>
      <c r="F78" s="60"/>
      <c r="G78" s="60" t="str">
        <f t="shared" ref="G78:G87" si="3">IF($D$77=0,"",IF(D78="[for completion]","",D78/$D$77))</f>
        <v/>
      </c>
      <c r="H78" s="26"/>
      <c r="L78" s="26"/>
      <c r="M78" s="26"/>
    </row>
    <row r="79" spans="1:13" outlineLevel="1" x14ac:dyDescent="0.25">
      <c r="A79" s="29" t="s">
        <v>136</v>
      </c>
      <c r="B79" s="73"/>
      <c r="C79" s="59"/>
      <c r="D79" s="59"/>
      <c r="E79" s="47"/>
      <c r="F79" s="60"/>
      <c r="G79" s="60" t="str">
        <f t="shared" si="3"/>
        <v/>
      </c>
      <c r="H79" s="26"/>
      <c r="L79" s="26"/>
      <c r="M79" s="26"/>
    </row>
    <row r="80" spans="1:13" outlineLevel="1" x14ac:dyDescent="0.25">
      <c r="A80" s="29" t="s">
        <v>137</v>
      </c>
      <c r="B80" s="73"/>
      <c r="C80" s="59"/>
      <c r="D80" s="59"/>
      <c r="E80" s="47"/>
      <c r="F80" s="60"/>
      <c r="G80" s="60" t="str">
        <f t="shared" si="3"/>
        <v/>
      </c>
      <c r="H80" s="26"/>
      <c r="L80" s="26"/>
      <c r="M80" s="26"/>
    </row>
    <row r="81" spans="1:13" outlineLevel="1" x14ac:dyDescent="0.25">
      <c r="A81" s="29" t="s">
        <v>138</v>
      </c>
      <c r="B81" s="73"/>
      <c r="C81" s="59"/>
      <c r="D81" s="59"/>
      <c r="E81" s="47"/>
      <c r="F81" s="60"/>
      <c r="G81" s="60" t="str">
        <f t="shared" si="3"/>
        <v/>
      </c>
      <c r="H81" s="26"/>
      <c r="L81" s="26"/>
      <c r="M81" s="26"/>
    </row>
    <row r="82" spans="1:13" outlineLevel="1" x14ac:dyDescent="0.25">
      <c r="A82" s="29" t="s">
        <v>139</v>
      </c>
      <c r="B82" s="73"/>
      <c r="C82" s="59"/>
      <c r="D82" s="59"/>
      <c r="E82" s="47"/>
      <c r="F82" s="60"/>
      <c r="G82" s="60" t="str">
        <f t="shared" si="3"/>
        <v/>
      </c>
      <c r="H82" s="26"/>
      <c r="L82" s="26"/>
      <c r="M82" s="26"/>
    </row>
    <row r="83" spans="1:13" outlineLevel="1" x14ac:dyDescent="0.25">
      <c r="A83" s="29" t="s">
        <v>140</v>
      </c>
      <c r="B83" s="73"/>
      <c r="C83" s="59"/>
      <c r="D83" s="59"/>
      <c r="E83" s="47"/>
      <c r="F83" s="60"/>
      <c r="G83" s="60"/>
      <c r="H83" s="26"/>
      <c r="L83" s="26"/>
      <c r="M83" s="26"/>
    </row>
    <row r="84" spans="1:13" outlineLevel="1" x14ac:dyDescent="0.25">
      <c r="A84" s="29" t="s">
        <v>141</v>
      </c>
      <c r="B84" s="73"/>
      <c r="C84" s="59"/>
      <c r="D84" s="59"/>
      <c r="E84" s="47"/>
      <c r="F84" s="60"/>
      <c r="G84" s="60"/>
      <c r="H84" s="26"/>
      <c r="L84" s="26"/>
      <c r="M84" s="26"/>
    </row>
    <row r="85" spans="1:13" outlineLevel="1" x14ac:dyDescent="0.25">
      <c r="A85" s="29" t="s">
        <v>142</v>
      </c>
      <c r="B85" s="73"/>
      <c r="C85" s="59"/>
      <c r="D85" s="59"/>
      <c r="E85" s="47"/>
      <c r="F85" s="60"/>
      <c r="G85" s="60"/>
      <c r="H85" s="26"/>
      <c r="L85" s="26"/>
      <c r="M85" s="26"/>
    </row>
    <row r="86" spans="1:13" outlineLevel="1" x14ac:dyDescent="0.25">
      <c r="A86" s="29" t="s">
        <v>143</v>
      </c>
      <c r="B86" s="72"/>
      <c r="C86" s="59"/>
      <c r="D86" s="59"/>
      <c r="E86" s="47"/>
      <c r="F86" s="60"/>
      <c r="G86" s="60" t="str">
        <f t="shared" si="3"/>
        <v/>
      </c>
      <c r="H86" s="26"/>
      <c r="L86" s="26"/>
      <c r="M86" s="26"/>
    </row>
    <row r="87" spans="1:13" outlineLevel="1" x14ac:dyDescent="0.25">
      <c r="A87" s="29" t="s">
        <v>144</v>
      </c>
      <c r="B87" s="73"/>
      <c r="C87" s="59"/>
      <c r="D87" s="59"/>
      <c r="E87" s="47"/>
      <c r="F87" s="60"/>
      <c r="G87" s="60" t="str">
        <f t="shared" si="3"/>
        <v/>
      </c>
      <c r="H87" s="26"/>
      <c r="L87" s="26"/>
      <c r="M87" s="26"/>
    </row>
    <row r="88" spans="1:13" ht="15" customHeight="1" x14ac:dyDescent="0.25">
      <c r="A88" s="50"/>
      <c r="B88" s="51" t="s">
        <v>145</v>
      </c>
      <c r="C88" s="56" t="s">
        <v>146</v>
      </c>
      <c r="D88" s="56" t="s">
        <v>147</v>
      </c>
      <c r="E88" s="52"/>
      <c r="F88" s="53" t="s">
        <v>148</v>
      </c>
      <c r="G88" s="50" t="s">
        <v>149</v>
      </c>
      <c r="H88" s="26"/>
      <c r="L88" s="26"/>
      <c r="M88" s="26"/>
    </row>
    <row r="89" spans="1:13" x14ac:dyDescent="0.25">
      <c r="A89" s="29" t="s">
        <v>150</v>
      </c>
      <c r="B89" s="47" t="s">
        <v>151</v>
      </c>
      <c r="C89" s="67">
        <v>3.0656087485628842</v>
      </c>
      <c r="D89" s="74">
        <v>4.0662384411571457</v>
      </c>
      <c r="E89" s="43"/>
      <c r="F89" s="68"/>
      <c r="G89" s="69"/>
      <c r="H89" s="26"/>
      <c r="L89" s="26"/>
      <c r="M89" s="26"/>
    </row>
    <row r="90" spans="1:13" x14ac:dyDescent="0.25">
      <c r="B90" s="47"/>
      <c r="E90" s="43"/>
      <c r="F90" s="68"/>
      <c r="G90" s="69"/>
      <c r="H90" s="26"/>
      <c r="L90" s="26"/>
      <c r="M90" s="26"/>
    </row>
    <row r="91" spans="1:13" x14ac:dyDescent="0.25">
      <c r="B91" s="47" t="s">
        <v>152</v>
      </c>
      <c r="C91" s="43"/>
      <c r="D91" s="43"/>
      <c r="E91" s="43"/>
      <c r="F91" s="69"/>
      <c r="G91" s="69"/>
      <c r="H91" s="26"/>
      <c r="L91" s="26"/>
      <c r="M91" s="26"/>
    </row>
    <row r="92" spans="1:13" x14ac:dyDescent="0.25">
      <c r="A92" s="29" t="s">
        <v>153</v>
      </c>
      <c r="B92" s="47" t="s">
        <v>119</v>
      </c>
      <c r="E92" s="43"/>
      <c r="F92" s="69"/>
      <c r="G92" s="69"/>
      <c r="H92" s="26"/>
      <c r="L92" s="26"/>
      <c r="M92" s="26"/>
    </row>
    <row r="93" spans="1:13" x14ac:dyDescent="0.25">
      <c r="A93" s="29" t="s">
        <v>154</v>
      </c>
      <c r="B93" s="70" t="s">
        <v>121</v>
      </c>
      <c r="C93" s="75">
        <v>1737.0640000000001</v>
      </c>
      <c r="D93" s="75">
        <v>0</v>
      </c>
      <c r="E93" s="70"/>
      <c r="F93" s="60">
        <f>IF($C$100=0,"",IF(C93="[for completion]","",IF(C93="","",C93/$C$100)))</f>
        <v>5.7945908386328411E-2</v>
      </c>
      <c r="G93" s="60">
        <f>IF($D$100=0,"",IF(D93="[Mark as ND1 if not relevant]","",IF(D93="","",D93/$D$100)))</f>
        <v>0</v>
      </c>
      <c r="H93" s="26"/>
      <c r="L93" s="26"/>
      <c r="M93" s="26"/>
    </row>
    <row r="94" spans="1:13" x14ac:dyDescent="0.25">
      <c r="A94" s="29" t="s">
        <v>155</v>
      </c>
      <c r="B94" s="70" t="s">
        <v>123</v>
      </c>
      <c r="C94" s="75">
        <v>5452.625</v>
      </c>
      <c r="D94" s="75">
        <v>1737.0640000000001</v>
      </c>
      <c r="E94" s="70"/>
      <c r="F94" s="60">
        <f t="shared" ref="F94:F99" si="4">IF($C$100=0,"",IF(C94="[for completion]","",IF(C94="","",C94/$C$100)))</f>
        <v>0.18189157608182768</v>
      </c>
      <c r="G94" s="60">
        <f t="shared" ref="G94:G99" si="5">IF($D$100=0,"",IF(D94="[Mark as ND1 if not relevant]","",IF(D94="","",D94/$D$100)))</f>
        <v>5.7945908386328411E-2</v>
      </c>
      <c r="H94" s="26"/>
      <c r="L94" s="26"/>
      <c r="M94" s="26"/>
    </row>
    <row r="95" spans="1:13" x14ac:dyDescent="0.25">
      <c r="A95" s="29" t="s">
        <v>156</v>
      </c>
      <c r="B95" s="70" t="s">
        <v>125</v>
      </c>
      <c r="C95" s="75">
        <v>8394.98</v>
      </c>
      <c r="D95" s="75">
        <v>5452.625</v>
      </c>
      <c r="E95" s="70"/>
      <c r="F95" s="60">
        <f t="shared" si="4"/>
        <v>0.28004422518977956</v>
      </c>
      <c r="G95" s="60">
        <f t="shared" si="5"/>
        <v>0.18189157608182768</v>
      </c>
      <c r="H95" s="26"/>
      <c r="L95" s="26"/>
      <c r="M95" s="26"/>
    </row>
    <row r="96" spans="1:13" x14ac:dyDescent="0.25">
      <c r="A96" s="29" t="s">
        <v>157</v>
      </c>
      <c r="B96" s="70" t="s">
        <v>127</v>
      </c>
      <c r="C96" s="75">
        <v>6648.21792</v>
      </c>
      <c r="D96" s="75">
        <v>8394.98</v>
      </c>
      <c r="E96" s="70"/>
      <c r="F96" s="60">
        <f t="shared" si="4"/>
        <v>0.2217748030726944</v>
      </c>
      <c r="G96" s="60">
        <f t="shared" si="5"/>
        <v>0.28004422518977956</v>
      </c>
      <c r="H96" s="26"/>
      <c r="L96" s="26"/>
      <c r="M96" s="26"/>
    </row>
    <row r="97" spans="1:14" x14ac:dyDescent="0.25">
      <c r="A97" s="29" t="s">
        <v>158</v>
      </c>
      <c r="B97" s="70" t="s">
        <v>129</v>
      </c>
      <c r="C97" s="75">
        <v>4508.1496749999997</v>
      </c>
      <c r="D97" s="75">
        <v>6648.21792</v>
      </c>
      <c r="E97" s="70"/>
      <c r="F97" s="60">
        <f t="shared" si="4"/>
        <v>0.15038526390473014</v>
      </c>
      <c r="G97" s="60">
        <f t="shared" si="5"/>
        <v>0.2217748030726944</v>
      </c>
      <c r="H97" s="26"/>
      <c r="L97" s="26"/>
      <c r="M97" s="26"/>
    </row>
    <row r="98" spans="1:14" x14ac:dyDescent="0.25">
      <c r="A98" s="29" t="s">
        <v>159</v>
      </c>
      <c r="B98" s="70" t="s">
        <v>131</v>
      </c>
      <c r="C98" s="75">
        <v>3236.3</v>
      </c>
      <c r="D98" s="75">
        <v>7744.4496749999998</v>
      </c>
      <c r="E98" s="70"/>
      <c r="F98" s="60">
        <f t="shared" si="4"/>
        <v>0.10795822336463978</v>
      </c>
      <c r="G98" s="60">
        <f t="shared" si="5"/>
        <v>0.2583434872693699</v>
      </c>
      <c r="H98" s="26"/>
      <c r="L98" s="26"/>
      <c r="M98" s="26"/>
    </row>
    <row r="99" spans="1:14" x14ac:dyDescent="0.25">
      <c r="A99" s="29" t="s">
        <v>160</v>
      </c>
      <c r="B99" s="70" t="s">
        <v>133</v>
      </c>
      <c r="C99" s="75">
        <v>0</v>
      </c>
      <c r="D99" s="75">
        <v>0</v>
      </c>
      <c r="E99" s="70"/>
      <c r="F99" s="60">
        <f t="shared" si="4"/>
        <v>0</v>
      </c>
      <c r="G99" s="60">
        <f t="shared" si="5"/>
        <v>0</v>
      </c>
      <c r="H99" s="26"/>
      <c r="L99" s="26"/>
      <c r="M99" s="26"/>
    </row>
    <row r="100" spans="1:14" x14ac:dyDescent="0.25">
      <c r="A100" s="29" t="s">
        <v>161</v>
      </c>
      <c r="B100" s="72" t="s">
        <v>103</v>
      </c>
      <c r="C100" s="59">
        <f>SUM(C93:C99)</f>
        <v>29977.336595000001</v>
      </c>
      <c r="D100" s="59">
        <f>SUM(D93:D99)</f>
        <v>29977.336595000001</v>
      </c>
      <c r="E100" s="47"/>
      <c r="F100" s="63">
        <f>SUM(F93:F99)</f>
        <v>1</v>
      </c>
      <c r="G100" s="63">
        <f>SUM(G93:G99)</f>
        <v>1</v>
      </c>
      <c r="H100" s="26"/>
      <c r="L100" s="26"/>
      <c r="M100" s="26"/>
    </row>
    <row r="101" spans="1:14" outlineLevel="1" x14ac:dyDescent="0.25">
      <c r="A101" s="29" t="s">
        <v>162</v>
      </c>
      <c r="B101" s="73"/>
      <c r="C101" s="59"/>
      <c r="D101" s="59"/>
      <c r="E101" s="47"/>
      <c r="F101" s="60"/>
      <c r="G101" s="60"/>
      <c r="H101" s="26"/>
      <c r="L101" s="26"/>
      <c r="M101" s="26"/>
    </row>
    <row r="102" spans="1:14" outlineLevel="1" x14ac:dyDescent="0.25">
      <c r="A102" s="29" t="s">
        <v>163</v>
      </c>
      <c r="B102" s="73"/>
      <c r="C102" s="59"/>
      <c r="D102" s="59"/>
      <c r="E102" s="47"/>
      <c r="F102" s="60"/>
      <c r="G102" s="60"/>
      <c r="H102" s="26"/>
      <c r="L102" s="26"/>
      <c r="M102" s="26"/>
    </row>
    <row r="103" spans="1:14" outlineLevel="1" x14ac:dyDescent="0.25">
      <c r="A103" s="29" t="s">
        <v>164</v>
      </c>
      <c r="B103" s="73"/>
      <c r="C103" s="59"/>
      <c r="D103" s="59"/>
      <c r="E103" s="47"/>
      <c r="F103" s="60"/>
      <c r="G103" s="60"/>
      <c r="H103" s="26"/>
      <c r="L103" s="26"/>
      <c r="M103" s="26"/>
    </row>
    <row r="104" spans="1:14" outlineLevel="1" x14ac:dyDescent="0.25">
      <c r="A104" s="29" t="s">
        <v>165</v>
      </c>
      <c r="B104" s="73"/>
      <c r="C104" s="59"/>
      <c r="D104" s="59"/>
      <c r="E104" s="47"/>
      <c r="F104" s="60"/>
      <c r="G104" s="60"/>
      <c r="H104" s="26"/>
      <c r="L104" s="26"/>
      <c r="M104" s="26"/>
    </row>
    <row r="105" spans="1:14" outlineLevel="1" x14ac:dyDescent="0.25">
      <c r="A105" s="29" t="s">
        <v>166</v>
      </c>
      <c r="B105" s="73"/>
      <c r="C105" s="59"/>
      <c r="D105" s="59"/>
      <c r="E105" s="47"/>
      <c r="F105" s="60"/>
      <c r="G105" s="60"/>
      <c r="H105" s="26"/>
      <c r="L105" s="26"/>
      <c r="M105" s="26"/>
    </row>
    <row r="106" spans="1:14" outlineLevel="1" x14ac:dyDescent="0.25">
      <c r="A106" s="29" t="s">
        <v>167</v>
      </c>
      <c r="B106" s="73"/>
      <c r="C106" s="59"/>
      <c r="D106" s="59"/>
      <c r="E106" s="47"/>
      <c r="F106" s="60"/>
      <c r="G106" s="60"/>
      <c r="H106" s="26"/>
      <c r="L106" s="26"/>
      <c r="M106" s="26"/>
    </row>
    <row r="107" spans="1:14" outlineLevel="1" x14ac:dyDescent="0.25">
      <c r="A107" s="29" t="s">
        <v>168</v>
      </c>
      <c r="B107" s="73"/>
      <c r="C107" s="59"/>
      <c r="D107" s="59"/>
      <c r="E107" s="47"/>
      <c r="F107" s="60"/>
      <c r="G107" s="60"/>
      <c r="H107" s="26"/>
      <c r="L107" s="26"/>
      <c r="M107" s="26"/>
    </row>
    <row r="108" spans="1:14" outlineLevel="1" x14ac:dyDescent="0.25">
      <c r="A108" s="29" t="s">
        <v>169</v>
      </c>
      <c r="B108" s="72"/>
      <c r="C108" s="59"/>
      <c r="D108" s="59"/>
      <c r="E108" s="47"/>
      <c r="F108" s="60"/>
      <c r="G108" s="60"/>
      <c r="H108" s="26"/>
      <c r="L108" s="26"/>
      <c r="M108" s="26"/>
    </row>
    <row r="109" spans="1:14" outlineLevel="1" x14ac:dyDescent="0.25">
      <c r="A109" s="29" t="s">
        <v>170</v>
      </c>
      <c r="B109" s="73"/>
      <c r="C109" s="59"/>
      <c r="D109" s="59"/>
      <c r="E109" s="47"/>
      <c r="F109" s="60"/>
      <c r="G109" s="60"/>
      <c r="H109" s="26"/>
      <c r="L109" s="26"/>
      <c r="M109" s="26"/>
    </row>
    <row r="110" spans="1:14" outlineLevel="1" x14ac:dyDescent="0.25">
      <c r="A110" s="29" t="s">
        <v>171</v>
      </c>
      <c r="B110" s="73"/>
      <c r="C110" s="59"/>
      <c r="D110" s="59"/>
      <c r="E110" s="47"/>
      <c r="F110" s="60"/>
      <c r="G110" s="60"/>
      <c r="H110" s="26"/>
      <c r="L110" s="26"/>
      <c r="M110" s="26"/>
    </row>
    <row r="111" spans="1:14" ht="15" customHeight="1" x14ac:dyDescent="0.25">
      <c r="A111" s="50"/>
      <c r="B111" s="51" t="s">
        <v>172</v>
      </c>
      <c r="C111" s="53" t="s">
        <v>173</v>
      </c>
      <c r="D111" s="53" t="s">
        <v>174</v>
      </c>
      <c r="E111" s="52"/>
      <c r="F111" s="53" t="s">
        <v>175</v>
      </c>
      <c r="G111" s="53" t="s">
        <v>176</v>
      </c>
      <c r="H111" s="26"/>
      <c r="L111" s="26"/>
      <c r="M111" s="26"/>
    </row>
    <row r="112" spans="1:14" s="76" customFormat="1" x14ac:dyDescent="0.25">
      <c r="A112" s="29" t="s">
        <v>177</v>
      </c>
      <c r="B112" s="47" t="s">
        <v>178</v>
      </c>
      <c r="C112" s="29">
        <v>0</v>
      </c>
      <c r="D112" s="48" t="s">
        <v>117</v>
      </c>
      <c r="E112" s="60"/>
      <c r="F112" s="60">
        <f>IF($C$127=0,"",IF(C112="[for completion]","",IF(C112="","",C112/$C$127)))</f>
        <v>0</v>
      </c>
      <c r="G112" s="60" t="str">
        <f>IF($D$127=0,"",IF(D112="[for completion]","",IF(D112="","",D112/$D$127)))</f>
        <v/>
      </c>
      <c r="H112" s="26"/>
      <c r="I112" s="29"/>
      <c r="J112" s="29"/>
      <c r="K112" s="29"/>
      <c r="L112" s="26"/>
      <c r="M112" s="26"/>
      <c r="N112" s="26"/>
    </row>
    <row r="113" spans="1:14" s="76" customFormat="1" x14ac:dyDescent="0.25">
      <c r="A113" s="29" t="s">
        <v>179</v>
      </c>
      <c r="B113" s="47" t="s">
        <v>180</v>
      </c>
      <c r="C113" s="29">
        <v>0</v>
      </c>
      <c r="D113" s="29" t="s">
        <v>117</v>
      </c>
      <c r="E113" s="60"/>
      <c r="F113" s="60">
        <f t="shared" ref="F113:F126" si="6">IF($C$127=0,"",IF(C113="[for completion]","",IF(C113="","",C113/$C$127)))</f>
        <v>0</v>
      </c>
      <c r="G113" s="60" t="str">
        <f t="shared" ref="G113:G126" si="7">IF($D$127=0,"",IF(D113="[for completion]","",IF(D113="","",D113/$D$127)))</f>
        <v/>
      </c>
      <c r="H113" s="26"/>
      <c r="I113" s="29"/>
      <c r="J113" s="29"/>
      <c r="K113" s="29"/>
      <c r="L113" s="26"/>
      <c r="M113" s="26"/>
      <c r="N113" s="26"/>
    </row>
    <row r="114" spans="1:14" s="76" customFormat="1" x14ac:dyDescent="0.25">
      <c r="A114" s="29" t="s">
        <v>181</v>
      </c>
      <c r="B114" s="47" t="s">
        <v>182</v>
      </c>
      <c r="C114" s="29">
        <v>0</v>
      </c>
      <c r="D114" s="48" t="s">
        <v>117</v>
      </c>
      <c r="E114" s="60"/>
      <c r="F114" s="60">
        <f t="shared" si="6"/>
        <v>0</v>
      </c>
      <c r="G114" s="60" t="str">
        <f t="shared" si="7"/>
        <v/>
      </c>
      <c r="H114" s="26"/>
      <c r="I114" s="29"/>
      <c r="J114" s="29"/>
      <c r="K114" s="29"/>
      <c r="L114" s="26"/>
      <c r="M114" s="26"/>
      <c r="N114" s="26"/>
    </row>
    <row r="115" spans="1:14" s="76" customFormat="1" x14ac:dyDescent="0.25">
      <c r="A115" s="29" t="s">
        <v>183</v>
      </c>
      <c r="B115" s="47" t="s">
        <v>184</v>
      </c>
      <c r="C115" s="29">
        <v>0</v>
      </c>
      <c r="D115" s="48" t="s">
        <v>117</v>
      </c>
      <c r="E115" s="60"/>
      <c r="F115" s="60">
        <f t="shared" si="6"/>
        <v>0</v>
      </c>
      <c r="G115" s="60" t="str">
        <f t="shared" si="7"/>
        <v/>
      </c>
      <c r="H115" s="26"/>
      <c r="I115" s="29"/>
      <c r="J115" s="29"/>
      <c r="K115" s="29"/>
      <c r="L115" s="26"/>
      <c r="M115" s="26"/>
      <c r="N115" s="26"/>
    </row>
    <row r="116" spans="1:14" s="76" customFormat="1" x14ac:dyDescent="0.25">
      <c r="A116" s="29" t="s">
        <v>185</v>
      </c>
      <c r="B116" s="47" t="s">
        <v>186</v>
      </c>
      <c r="C116" s="29">
        <v>0</v>
      </c>
      <c r="D116" s="48" t="s">
        <v>117</v>
      </c>
      <c r="E116" s="60"/>
      <c r="F116" s="60">
        <f t="shared" si="6"/>
        <v>0</v>
      </c>
      <c r="G116" s="60" t="str">
        <f t="shared" si="7"/>
        <v/>
      </c>
      <c r="H116" s="26"/>
      <c r="I116" s="29"/>
      <c r="J116" s="29"/>
      <c r="K116" s="29"/>
      <c r="L116" s="26"/>
      <c r="M116" s="26"/>
      <c r="N116" s="26"/>
    </row>
    <row r="117" spans="1:14" s="76" customFormat="1" x14ac:dyDescent="0.25">
      <c r="A117" s="29" t="s">
        <v>187</v>
      </c>
      <c r="B117" s="47" t="s">
        <v>188</v>
      </c>
      <c r="C117" s="29">
        <v>0</v>
      </c>
      <c r="D117" s="48" t="s">
        <v>117</v>
      </c>
      <c r="E117" s="47"/>
      <c r="F117" s="60">
        <f t="shared" si="6"/>
        <v>0</v>
      </c>
      <c r="G117" s="60" t="str">
        <f t="shared" si="7"/>
        <v/>
      </c>
      <c r="H117" s="26"/>
      <c r="I117" s="29"/>
      <c r="J117" s="29"/>
      <c r="K117" s="29"/>
      <c r="L117" s="26"/>
      <c r="M117" s="26"/>
      <c r="N117" s="26"/>
    </row>
    <row r="118" spans="1:14" x14ac:dyDescent="0.25">
      <c r="A118" s="29" t="s">
        <v>189</v>
      </c>
      <c r="B118" s="47" t="s">
        <v>190</v>
      </c>
      <c r="C118" s="75">
        <v>38682.058142559887</v>
      </c>
      <c r="D118" s="48" t="s">
        <v>117</v>
      </c>
      <c r="E118" s="47"/>
      <c r="F118" s="60">
        <f t="shared" si="6"/>
        <v>1</v>
      </c>
      <c r="G118" s="60" t="str">
        <f t="shared" si="7"/>
        <v/>
      </c>
      <c r="H118" s="26"/>
      <c r="L118" s="26"/>
      <c r="M118" s="26"/>
    </row>
    <row r="119" spans="1:14" x14ac:dyDescent="0.25">
      <c r="A119" s="29" t="s">
        <v>191</v>
      </c>
      <c r="B119" s="47" t="s">
        <v>192</v>
      </c>
      <c r="C119" s="29">
        <v>0</v>
      </c>
      <c r="D119" s="48" t="s">
        <v>117</v>
      </c>
      <c r="E119" s="47"/>
      <c r="F119" s="60">
        <f t="shared" si="6"/>
        <v>0</v>
      </c>
      <c r="G119" s="60" t="str">
        <f t="shared" si="7"/>
        <v/>
      </c>
      <c r="H119" s="26"/>
      <c r="L119" s="26"/>
      <c r="M119" s="26"/>
    </row>
    <row r="120" spans="1:14" x14ac:dyDescent="0.25">
      <c r="A120" s="29" t="s">
        <v>193</v>
      </c>
      <c r="B120" s="47" t="s">
        <v>194</v>
      </c>
      <c r="C120" s="29">
        <v>0</v>
      </c>
      <c r="D120" s="48" t="s">
        <v>117</v>
      </c>
      <c r="E120" s="47"/>
      <c r="F120" s="60">
        <f t="shared" si="6"/>
        <v>0</v>
      </c>
      <c r="G120" s="60" t="str">
        <f t="shared" si="7"/>
        <v/>
      </c>
      <c r="H120" s="26"/>
      <c r="L120" s="26"/>
      <c r="M120" s="26"/>
    </row>
    <row r="121" spans="1:14" x14ac:dyDescent="0.25">
      <c r="A121" s="29" t="s">
        <v>195</v>
      </c>
      <c r="B121" s="47" t="s">
        <v>196</v>
      </c>
      <c r="C121" s="29">
        <v>0</v>
      </c>
      <c r="D121" s="48" t="s">
        <v>117</v>
      </c>
      <c r="E121" s="47"/>
      <c r="F121" s="60">
        <f t="shared" si="6"/>
        <v>0</v>
      </c>
      <c r="G121" s="60" t="str">
        <f t="shared" si="7"/>
        <v/>
      </c>
      <c r="H121" s="26"/>
      <c r="L121" s="26"/>
      <c r="M121" s="26"/>
    </row>
    <row r="122" spans="1:14" x14ac:dyDescent="0.25">
      <c r="A122" s="29" t="s">
        <v>197</v>
      </c>
      <c r="B122" s="47" t="s">
        <v>198</v>
      </c>
      <c r="C122" s="29">
        <v>0</v>
      </c>
      <c r="D122" s="48" t="s">
        <v>117</v>
      </c>
      <c r="E122" s="47"/>
      <c r="F122" s="60">
        <f t="shared" si="6"/>
        <v>0</v>
      </c>
      <c r="G122" s="60" t="str">
        <f t="shared" si="7"/>
        <v/>
      </c>
      <c r="H122" s="26"/>
      <c r="L122" s="26"/>
      <c r="M122" s="26"/>
    </row>
    <row r="123" spans="1:14" x14ac:dyDescent="0.25">
      <c r="A123" s="29" t="s">
        <v>199</v>
      </c>
      <c r="B123" s="47" t="s">
        <v>200</v>
      </c>
      <c r="C123" s="29">
        <v>0</v>
      </c>
      <c r="D123" s="48" t="s">
        <v>117</v>
      </c>
      <c r="E123" s="47"/>
      <c r="F123" s="60">
        <f t="shared" si="6"/>
        <v>0</v>
      </c>
      <c r="G123" s="60" t="str">
        <f t="shared" si="7"/>
        <v/>
      </c>
      <c r="H123" s="26"/>
      <c r="L123" s="26"/>
      <c r="M123" s="26"/>
    </row>
    <row r="124" spans="1:14" x14ac:dyDescent="0.25">
      <c r="A124" s="29" t="s">
        <v>201</v>
      </c>
      <c r="B124" s="47" t="s">
        <v>202</v>
      </c>
      <c r="C124" s="29">
        <v>0</v>
      </c>
      <c r="D124" s="48" t="s">
        <v>117</v>
      </c>
      <c r="E124" s="47"/>
      <c r="F124" s="60">
        <f t="shared" si="6"/>
        <v>0</v>
      </c>
      <c r="G124" s="60" t="str">
        <f t="shared" si="7"/>
        <v/>
      </c>
      <c r="H124" s="26"/>
      <c r="L124" s="26"/>
      <c r="M124" s="26"/>
    </row>
    <row r="125" spans="1:14" x14ac:dyDescent="0.25">
      <c r="A125" s="29" t="s">
        <v>203</v>
      </c>
      <c r="B125" s="47" t="s">
        <v>204</v>
      </c>
      <c r="C125" s="29">
        <v>0</v>
      </c>
      <c r="D125" s="48" t="s">
        <v>117</v>
      </c>
      <c r="E125" s="47"/>
      <c r="F125" s="60">
        <f t="shared" si="6"/>
        <v>0</v>
      </c>
      <c r="G125" s="60" t="str">
        <f t="shared" si="7"/>
        <v/>
      </c>
      <c r="H125" s="26"/>
      <c r="L125" s="26"/>
      <c r="M125" s="26"/>
    </row>
    <row r="126" spans="1:14" x14ac:dyDescent="0.25">
      <c r="A126" s="29" t="s">
        <v>205</v>
      </c>
      <c r="B126" s="47" t="s">
        <v>101</v>
      </c>
      <c r="C126" s="29">
        <v>0</v>
      </c>
      <c r="D126" s="48" t="s">
        <v>117</v>
      </c>
      <c r="E126" s="47"/>
      <c r="F126" s="60">
        <f t="shared" si="6"/>
        <v>0</v>
      </c>
      <c r="G126" s="60" t="str">
        <f t="shared" si="7"/>
        <v/>
      </c>
      <c r="H126" s="26"/>
      <c r="L126" s="26"/>
      <c r="M126" s="26"/>
    </row>
    <row r="127" spans="1:14" x14ac:dyDescent="0.25">
      <c r="A127" s="29" t="s">
        <v>206</v>
      </c>
      <c r="B127" s="72" t="s">
        <v>103</v>
      </c>
      <c r="C127" s="75">
        <f>SUM(C112:C126)</f>
        <v>38682.058142559887</v>
      </c>
      <c r="D127" s="29">
        <f>SUM(D112:D126)</f>
        <v>0</v>
      </c>
      <c r="E127" s="47"/>
      <c r="F127" s="58">
        <f>SUM(F112:F126)</f>
        <v>1</v>
      </c>
      <c r="G127" s="58">
        <f>SUM(G112:G126)</f>
        <v>0</v>
      </c>
      <c r="H127" s="26"/>
      <c r="L127" s="26"/>
      <c r="M127" s="26"/>
    </row>
    <row r="128" spans="1:14" outlineLevel="1" x14ac:dyDescent="0.25">
      <c r="A128" s="29" t="s">
        <v>207</v>
      </c>
      <c r="B128" s="64"/>
      <c r="E128" s="47"/>
      <c r="F128" s="60" t="str">
        <f>IF($C$127=0,"",IF(C128="[for completion]","",IF(C128="","",C128/$C$127)))</f>
        <v/>
      </c>
      <c r="G128" s="60" t="str">
        <f>IF($D$127=0,"",IF(D128="[for completion]","",IF(D128="","",D128/$D$127)))</f>
        <v/>
      </c>
      <c r="H128" s="26"/>
      <c r="L128" s="26"/>
      <c r="M128" s="26"/>
    </row>
    <row r="129" spans="1:14" outlineLevel="1" x14ac:dyDescent="0.25">
      <c r="A129" s="29" t="s">
        <v>208</v>
      </c>
      <c r="B129" s="64"/>
      <c r="E129" s="47"/>
      <c r="F129" s="60"/>
      <c r="G129" s="60" t="str">
        <f t="shared" ref="G129:G136" si="8">IF($D$127=0,"",IF(D129="[for completion]","",D129/$D$127))</f>
        <v/>
      </c>
      <c r="H129" s="26"/>
      <c r="L129" s="26"/>
      <c r="M129" s="26"/>
    </row>
    <row r="130" spans="1:14" outlineLevel="1" x14ac:dyDescent="0.25">
      <c r="A130" s="29" t="s">
        <v>209</v>
      </c>
      <c r="B130" s="64"/>
      <c r="E130" s="47"/>
      <c r="F130" s="60"/>
      <c r="G130" s="60" t="str">
        <f t="shared" si="8"/>
        <v/>
      </c>
      <c r="H130" s="26"/>
      <c r="L130" s="26"/>
      <c r="M130" s="26"/>
    </row>
    <row r="131" spans="1:14" outlineLevel="1" x14ac:dyDescent="0.25">
      <c r="A131" s="29" t="s">
        <v>210</v>
      </c>
      <c r="B131" s="64"/>
      <c r="E131" s="47"/>
      <c r="F131" s="60"/>
      <c r="G131" s="60" t="str">
        <f t="shared" si="8"/>
        <v/>
      </c>
      <c r="H131" s="26"/>
      <c r="L131" s="26"/>
      <c r="M131" s="26"/>
    </row>
    <row r="132" spans="1:14" outlineLevel="1" x14ac:dyDescent="0.25">
      <c r="A132" s="29" t="s">
        <v>211</v>
      </c>
      <c r="B132" s="64"/>
      <c r="E132" s="47"/>
      <c r="F132" s="60"/>
      <c r="G132" s="60" t="str">
        <f t="shared" si="8"/>
        <v/>
      </c>
      <c r="H132" s="26"/>
      <c r="L132" s="26"/>
      <c r="M132" s="26"/>
    </row>
    <row r="133" spans="1:14" outlineLevel="1" x14ac:dyDescent="0.25">
      <c r="A133" s="29" t="s">
        <v>212</v>
      </c>
      <c r="B133" s="64"/>
      <c r="E133" s="47"/>
      <c r="F133" s="60"/>
      <c r="G133" s="60" t="str">
        <f t="shared" si="8"/>
        <v/>
      </c>
      <c r="H133" s="26"/>
      <c r="L133" s="26"/>
      <c r="M133" s="26"/>
    </row>
    <row r="134" spans="1:14" outlineLevel="1" x14ac:dyDescent="0.25">
      <c r="A134" s="29" t="s">
        <v>213</v>
      </c>
      <c r="B134" s="64"/>
      <c r="E134" s="47"/>
      <c r="F134" s="60"/>
      <c r="G134" s="60" t="str">
        <f t="shared" si="8"/>
        <v/>
      </c>
      <c r="H134" s="26"/>
      <c r="L134" s="26"/>
      <c r="M134" s="26"/>
    </row>
    <row r="135" spans="1:14" outlineLevel="1" x14ac:dyDescent="0.25">
      <c r="A135" s="29" t="s">
        <v>214</v>
      </c>
      <c r="B135" s="64"/>
      <c r="E135" s="47"/>
      <c r="F135" s="60"/>
      <c r="G135" s="60" t="str">
        <f t="shared" si="8"/>
        <v/>
      </c>
      <c r="H135" s="26"/>
      <c r="L135" s="26"/>
      <c r="M135" s="26"/>
    </row>
    <row r="136" spans="1:14" outlineLevel="1" x14ac:dyDescent="0.25">
      <c r="A136" s="29" t="s">
        <v>215</v>
      </c>
      <c r="B136" s="64"/>
      <c r="C136" s="65"/>
      <c r="D136" s="65"/>
      <c r="E136" s="65"/>
      <c r="F136" s="60"/>
      <c r="G136" s="60" t="str">
        <f t="shared" si="8"/>
        <v/>
      </c>
      <c r="H136" s="26"/>
      <c r="L136" s="26"/>
      <c r="M136" s="26"/>
    </row>
    <row r="137" spans="1:14" ht="15" customHeight="1" x14ac:dyDescent="0.25">
      <c r="A137" s="50"/>
      <c r="B137" s="51" t="s">
        <v>216</v>
      </c>
      <c r="C137" s="53" t="s">
        <v>173</v>
      </c>
      <c r="D137" s="53" t="s">
        <v>174</v>
      </c>
      <c r="E137" s="52"/>
      <c r="F137" s="53" t="s">
        <v>175</v>
      </c>
      <c r="G137" s="53" t="s">
        <v>176</v>
      </c>
      <c r="H137" s="26"/>
      <c r="L137" s="26"/>
      <c r="M137" s="26"/>
    </row>
    <row r="138" spans="1:14" s="76" customFormat="1" x14ac:dyDescent="0.25">
      <c r="A138" s="29" t="s">
        <v>217</v>
      </c>
      <c r="B138" s="47" t="s">
        <v>178</v>
      </c>
      <c r="C138" s="75">
        <v>14082.379675</v>
      </c>
      <c r="D138" s="29" t="s">
        <v>117</v>
      </c>
      <c r="E138" s="60"/>
      <c r="F138" s="60">
        <f>IF($C$153=0,"",IF(C138="[for completion]","",IF(C138="","",C138/$C$153)))</f>
        <v>0.46976754023400591</v>
      </c>
      <c r="G138" s="60" t="str">
        <f>IF($D$153=0,"",IF(D138="[for completion]","",IF(D138="","",D138/$D$153)))</f>
        <v/>
      </c>
      <c r="H138" s="26"/>
      <c r="I138" s="29"/>
      <c r="J138" s="29"/>
      <c r="K138" s="29"/>
      <c r="L138" s="26"/>
      <c r="M138" s="26"/>
      <c r="N138" s="26"/>
    </row>
    <row r="139" spans="1:14" s="76" customFormat="1" x14ac:dyDescent="0.25">
      <c r="A139" s="29" t="s">
        <v>218</v>
      </c>
      <c r="B139" s="47" t="s">
        <v>180</v>
      </c>
      <c r="C139" s="75">
        <v>9381.3250000000007</v>
      </c>
      <c r="D139" s="48" t="s">
        <v>117</v>
      </c>
      <c r="E139" s="60"/>
      <c r="F139" s="60">
        <f t="shared" ref="F139:F152" si="9">IF($C$153=0,"",IF(C139="[for completion]","",IF(C139="","",C139/$C$153)))</f>
        <v>0.312947248341093</v>
      </c>
      <c r="G139" s="60" t="str">
        <f t="shared" ref="G139:G152" si="10">IF($D$153=0,"",IF(D139="[for completion]","",IF(D139="","",D139/$D$153)))</f>
        <v/>
      </c>
      <c r="H139" s="26"/>
      <c r="I139" s="29"/>
      <c r="J139" s="29"/>
      <c r="K139" s="29"/>
      <c r="L139" s="26"/>
      <c r="M139" s="26"/>
      <c r="N139" s="26"/>
    </row>
    <row r="140" spans="1:14" s="76" customFormat="1" x14ac:dyDescent="0.25">
      <c r="A140" s="29" t="s">
        <v>219</v>
      </c>
      <c r="B140" s="47" t="s">
        <v>182</v>
      </c>
      <c r="C140" s="75">
        <v>3015.6319199999998</v>
      </c>
      <c r="D140" s="48" t="s">
        <v>117</v>
      </c>
      <c r="E140" s="60"/>
      <c r="F140" s="60">
        <f t="shared" si="9"/>
        <v>0.10059705973021582</v>
      </c>
      <c r="G140" s="60" t="str">
        <f t="shared" si="10"/>
        <v/>
      </c>
      <c r="H140" s="26"/>
      <c r="I140" s="29"/>
      <c r="J140" s="29"/>
      <c r="K140" s="29"/>
      <c r="L140" s="26"/>
      <c r="M140" s="26"/>
      <c r="N140" s="26"/>
    </row>
    <row r="141" spans="1:14" s="76" customFormat="1" x14ac:dyDescent="0.25">
      <c r="A141" s="29" t="s">
        <v>220</v>
      </c>
      <c r="B141" s="47" t="s">
        <v>184</v>
      </c>
      <c r="C141" s="75">
        <v>0</v>
      </c>
      <c r="D141" s="48" t="s">
        <v>117</v>
      </c>
      <c r="E141" s="60"/>
      <c r="F141" s="60">
        <f t="shared" si="9"/>
        <v>0</v>
      </c>
      <c r="G141" s="60" t="str">
        <f t="shared" si="10"/>
        <v/>
      </c>
      <c r="H141" s="26"/>
      <c r="I141" s="29"/>
      <c r="J141" s="29"/>
      <c r="K141" s="29"/>
      <c r="L141" s="26"/>
      <c r="M141" s="26"/>
      <c r="N141" s="26"/>
    </row>
    <row r="142" spans="1:14" s="76" customFormat="1" x14ac:dyDescent="0.25">
      <c r="A142" s="29" t="s">
        <v>221</v>
      </c>
      <c r="B142" s="47" t="s">
        <v>186</v>
      </c>
      <c r="C142" s="75">
        <v>0</v>
      </c>
      <c r="D142" s="48" t="s">
        <v>117</v>
      </c>
      <c r="E142" s="60"/>
      <c r="F142" s="60">
        <f t="shared" si="9"/>
        <v>0</v>
      </c>
      <c r="G142" s="60" t="str">
        <f t="shared" si="10"/>
        <v/>
      </c>
      <c r="H142" s="26"/>
      <c r="I142" s="29"/>
      <c r="J142" s="29"/>
      <c r="K142" s="29"/>
      <c r="L142" s="26"/>
      <c r="M142" s="26"/>
      <c r="N142" s="26"/>
    </row>
    <row r="143" spans="1:14" s="76" customFormat="1" x14ac:dyDescent="0.25">
      <c r="A143" s="29" t="s">
        <v>222</v>
      </c>
      <c r="B143" s="47" t="s">
        <v>188</v>
      </c>
      <c r="C143" s="75">
        <v>998</v>
      </c>
      <c r="D143" s="48" t="s">
        <v>117</v>
      </c>
      <c r="E143" s="47"/>
      <c r="F143" s="60">
        <f t="shared" si="9"/>
        <v>3.3291816864292709E-2</v>
      </c>
      <c r="G143" s="60" t="str">
        <f t="shared" si="10"/>
        <v/>
      </c>
      <c r="H143" s="26"/>
      <c r="I143" s="29"/>
      <c r="J143" s="29"/>
      <c r="K143" s="29"/>
      <c r="L143" s="26"/>
      <c r="M143" s="26"/>
      <c r="N143" s="26"/>
    </row>
    <row r="144" spans="1:14" x14ac:dyDescent="0.25">
      <c r="A144" s="29" t="s">
        <v>223</v>
      </c>
      <c r="B144" s="47" t="s">
        <v>190</v>
      </c>
      <c r="C144" s="75">
        <v>2500</v>
      </c>
      <c r="D144" s="48" t="s">
        <v>117</v>
      </c>
      <c r="E144" s="47"/>
      <c r="F144" s="60">
        <f t="shared" si="9"/>
        <v>8.3396334830392563E-2</v>
      </c>
      <c r="G144" s="60" t="str">
        <f t="shared" si="10"/>
        <v/>
      </c>
      <c r="H144" s="26"/>
      <c r="L144" s="26"/>
      <c r="M144" s="26"/>
    </row>
    <row r="145" spans="1:13" x14ac:dyDescent="0.25">
      <c r="A145" s="29" t="s">
        <v>224</v>
      </c>
      <c r="B145" s="47" t="s">
        <v>192</v>
      </c>
      <c r="C145" s="75">
        <v>0</v>
      </c>
      <c r="D145" s="48" t="s">
        <v>117</v>
      </c>
      <c r="E145" s="47"/>
      <c r="F145" s="60">
        <f t="shared" si="9"/>
        <v>0</v>
      </c>
      <c r="G145" s="60" t="str">
        <f t="shared" si="10"/>
        <v/>
      </c>
      <c r="H145" s="26"/>
      <c r="L145" s="26"/>
      <c r="M145" s="26"/>
    </row>
    <row r="146" spans="1:13" x14ac:dyDescent="0.25">
      <c r="A146" s="29" t="s">
        <v>225</v>
      </c>
      <c r="B146" s="47" t="s">
        <v>194</v>
      </c>
      <c r="C146" s="75">
        <v>0</v>
      </c>
      <c r="D146" s="48" t="s">
        <v>117</v>
      </c>
      <c r="E146" s="47"/>
      <c r="F146" s="60">
        <f t="shared" si="9"/>
        <v>0</v>
      </c>
      <c r="G146" s="60" t="str">
        <f t="shared" si="10"/>
        <v/>
      </c>
      <c r="H146" s="26"/>
      <c r="L146" s="26"/>
      <c r="M146" s="26"/>
    </row>
    <row r="147" spans="1:13" x14ac:dyDescent="0.25">
      <c r="A147" s="29" t="s">
        <v>226</v>
      </c>
      <c r="B147" s="47" t="s">
        <v>196</v>
      </c>
      <c r="C147" s="75">
        <v>0</v>
      </c>
      <c r="D147" s="48" t="s">
        <v>117</v>
      </c>
      <c r="E147" s="47"/>
      <c r="F147" s="60">
        <f t="shared" si="9"/>
        <v>0</v>
      </c>
      <c r="G147" s="60" t="str">
        <f t="shared" si="10"/>
        <v/>
      </c>
      <c r="H147" s="26"/>
      <c r="L147" s="26"/>
      <c r="M147" s="26"/>
    </row>
    <row r="148" spans="1:13" x14ac:dyDescent="0.25">
      <c r="A148" s="29" t="s">
        <v>227</v>
      </c>
      <c r="B148" s="47" t="s">
        <v>198</v>
      </c>
      <c r="C148" s="75">
        <v>0</v>
      </c>
      <c r="D148" s="48" t="s">
        <v>117</v>
      </c>
      <c r="E148" s="47"/>
      <c r="F148" s="60">
        <f t="shared" si="9"/>
        <v>0</v>
      </c>
      <c r="G148" s="60" t="str">
        <f t="shared" si="10"/>
        <v/>
      </c>
      <c r="H148" s="26"/>
      <c r="L148" s="26"/>
      <c r="M148" s="26"/>
    </row>
    <row r="149" spans="1:13" x14ac:dyDescent="0.25">
      <c r="A149" s="29" t="s">
        <v>228</v>
      </c>
      <c r="B149" s="47" t="s">
        <v>200</v>
      </c>
      <c r="C149" s="75">
        <v>0</v>
      </c>
      <c r="D149" s="48" t="s">
        <v>117</v>
      </c>
      <c r="E149" s="47"/>
      <c r="F149" s="60">
        <f t="shared" si="9"/>
        <v>0</v>
      </c>
      <c r="G149" s="60" t="str">
        <f t="shared" si="10"/>
        <v/>
      </c>
      <c r="H149" s="26"/>
      <c r="L149" s="26"/>
      <c r="M149" s="26"/>
    </row>
    <row r="150" spans="1:13" x14ac:dyDescent="0.25">
      <c r="A150" s="29" t="s">
        <v>229</v>
      </c>
      <c r="B150" s="47" t="s">
        <v>202</v>
      </c>
      <c r="C150" s="75">
        <v>0</v>
      </c>
      <c r="D150" s="48" t="s">
        <v>117</v>
      </c>
      <c r="E150" s="47"/>
      <c r="F150" s="60">
        <f t="shared" si="9"/>
        <v>0</v>
      </c>
      <c r="G150" s="60" t="str">
        <f t="shared" si="10"/>
        <v/>
      </c>
      <c r="H150" s="26"/>
      <c r="L150" s="26"/>
      <c r="M150" s="26"/>
    </row>
    <row r="151" spans="1:13" x14ac:dyDescent="0.25">
      <c r="A151" s="29" t="s">
        <v>230</v>
      </c>
      <c r="B151" s="47" t="s">
        <v>204</v>
      </c>
      <c r="C151" s="75">
        <v>0</v>
      </c>
      <c r="D151" s="48" t="s">
        <v>117</v>
      </c>
      <c r="E151" s="47"/>
      <c r="F151" s="60">
        <f t="shared" si="9"/>
        <v>0</v>
      </c>
      <c r="G151" s="60" t="str">
        <f t="shared" si="10"/>
        <v/>
      </c>
      <c r="H151" s="26"/>
      <c r="L151" s="26"/>
      <c r="M151" s="26"/>
    </row>
    <row r="152" spans="1:13" x14ac:dyDescent="0.25">
      <c r="A152" s="29" t="s">
        <v>231</v>
      </c>
      <c r="B152" s="47" t="s">
        <v>101</v>
      </c>
      <c r="C152" s="75">
        <v>0</v>
      </c>
      <c r="D152" s="48" t="s">
        <v>117</v>
      </c>
      <c r="E152" s="47"/>
      <c r="F152" s="60">
        <f t="shared" si="9"/>
        <v>0</v>
      </c>
      <c r="G152" s="60" t="str">
        <f t="shared" si="10"/>
        <v/>
      </c>
      <c r="H152" s="26"/>
      <c r="L152" s="26"/>
      <c r="M152" s="26"/>
    </row>
    <row r="153" spans="1:13" x14ac:dyDescent="0.25">
      <c r="A153" s="29" t="s">
        <v>232</v>
      </c>
      <c r="B153" s="72" t="s">
        <v>103</v>
      </c>
      <c r="C153" s="75">
        <f>SUM(C138:C152)</f>
        <v>29977.336595000001</v>
      </c>
      <c r="D153" s="29">
        <f>SUM(D138:D152)</f>
        <v>0</v>
      </c>
      <c r="E153" s="47"/>
      <c r="F153" s="58">
        <f>SUM(F138:F152)</f>
        <v>1</v>
      </c>
      <c r="G153" s="58">
        <f>SUM(G138:G152)</f>
        <v>0</v>
      </c>
      <c r="H153" s="26"/>
      <c r="L153" s="26"/>
      <c r="M153" s="26"/>
    </row>
    <row r="154" spans="1:13" outlineLevel="1" x14ac:dyDescent="0.25">
      <c r="A154" s="29" t="s">
        <v>233</v>
      </c>
      <c r="B154" s="64"/>
      <c r="E154" s="47"/>
      <c r="F154" s="60" t="str">
        <f>IF($C$153=0,"",IF(C154="[for completion]","",IF(C154="","",C154/$C$153)))</f>
        <v/>
      </c>
      <c r="G154" s="60" t="str">
        <f>IF($D$153=0,"",IF(D154="[for completion]","",IF(D154="","",D154/$D$153)))</f>
        <v/>
      </c>
      <c r="H154" s="26"/>
      <c r="L154" s="26"/>
      <c r="M154" s="26"/>
    </row>
    <row r="155" spans="1:13" outlineLevel="1" x14ac:dyDescent="0.25">
      <c r="A155" s="29" t="s">
        <v>234</v>
      </c>
      <c r="B155" s="64"/>
      <c r="E155" s="47"/>
      <c r="F155" s="60" t="str">
        <f t="shared" ref="F155:F162" si="11">IF($C$153=0,"",IF(C155="[for completion]","",IF(C155="","",C155/$C$153)))</f>
        <v/>
      </c>
      <c r="G155" s="60" t="str">
        <f t="shared" ref="G155:G162" si="12">IF($D$153=0,"",IF(D155="[for completion]","",IF(D155="","",D155/$D$153)))</f>
        <v/>
      </c>
      <c r="H155" s="26"/>
      <c r="L155" s="26"/>
      <c r="M155" s="26"/>
    </row>
    <row r="156" spans="1:13" outlineLevel="1" x14ac:dyDescent="0.25">
      <c r="A156" s="29" t="s">
        <v>235</v>
      </c>
      <c r="B156" s="64"/>
      <c r="E156" s="47"/>
      <c r="F156" s="60" t="str">
        <f t="shared" si="11"/>
        <v/>
      </c>
      <c r="G156" s="60" t="str">
        <f t="shared" si="12"/>
        <v/>
      </c>
      <c r="H156" s="26"/>
      <c r="L156" s="26"/>
      <c r="M156" s="26"/>
    </row>
    <row r="157" spans="1:13" outlineLevel="1" x14ac:dyDescent="0.25">
      <c r="A157" s="29" t="s">
        <v>236</v>
      </c>
      <c r="B157" s="64"/>
      <c r="E157" s="47"/>
      <c r="F157" s="60" t="str">
        <f t="shared" si="11"/>
        <v/>
      </c>
      <c r="G157" s="60" t="str">
        <f t="shared" si="12"/>
        <v/>
      </c>
      <c r="H157" s="26"/>
      <c r="L157" s="26"/>
      <c r="M157" s="26"/>
    </row>
    <row r="158" spans="1:13" outlineLevel="1" x14ac:dyDescent="0.25">
      <c r="A158" s="29" t="s">
        <v>237</v>
      </c>
      <c r="B158" s="64"/>
      <c r="E158" s="47"/>
      <c r="F158" s="60" t="str">
        <f t="shared" si="11"/>
        <v/>
      </c>
      <c r="G158" s="60" t="str">
        <f t="shared" si="12"/>
        <v/>
      </c>
      <c r="H158" s="26"/>
      <c r="L158" s="26"/>
      <c r="M158" s="26"/>
    </row>
    <row r="159" spans="1:13" outlineLevel="1" x14ac:dyDescent="0.25">
      <c r="A159" s="29" t="s">
        <v>238</v>
      </c>
      <c r="B159" s="64"/>
      <c r="E159" s="47"/>
      <c r="F159" s="60" t="str">
        <f t="shared" si="11"/>
        <v/>
      </c>
      <c r="G159" s="60" t="str">
        <f t="shared" si="12"/>
        <v/>
      </c>
      <c r="H159" s="26"/>
      <c r="L159" s="26"/>
      <c r="M159" s="26"/>
    </row>
    <row r="160" spans="1:13" outlineLevel="1" x14ac:dyDescent="0.25">
      <c r="A160" s="29" t="s">
        <v>239</v>
      </c>
      <c r="B160" s="64"/>
      <c r="E160" s="47"/>
      <c r="F160" s="60" t="str">
        <f t="shared" si="11"/>
        <v/>
      </c>
      <c r="G160" s="60" t="str">
        <f t="shared" si="12"/>
        <v/>
      </c>
      <c r="H160" s="26"/>
      <c r="L160" s="26"/>
      <c r="M160" s="26"/>
    </row>
    <row r="161" spans="1:13" outlineLevel="1" x14ac:dyDescent="0.25">
      <c r="A161" s="29" t="s">
        <v>240</v>
      </c>
      <c r="B161" s="64"/>
      <c r="E161" s="47"/>
      <c r="F161" s="60" t="str">
        <f t="shared" si="11"/>
        <v/>
      </c>
      <c r="G161" s="60" t="str">
        <f t="shared" si="12"/>
        <v/>
      </c>
      <c r="H161" s="26"/>
      <c r="L161" s="26"/>
      <c r="M161" s="26"/>
    </row>
    <row r="162" spans="1:13" outlineLevel="1" x14ac:dyDescent="0.25">
      <c r="A162" s="29" t="s">
        <v>241</v>
      </c>
      <c r="B162" s="64"/>
      <c r="C162" s="65"/>
      <c r="D162" s="65"/>
      <c r="E162" s="65"/>
      <c r="F162" s="60" t="str">
        <f t="shared" si="11"/>
        <v/>
      </c>
      <c r="G162" s="60" t="str">
        <f t="shared" si="12"/>
        <v/>
      </c>
      <c r="H162" s="26"/>
      <c r="L162" s="26"/>
      <c r="M162" s="26"/>
    </row>
    <row r="163" spans="1:13" ht="15" customHeight="1" x14ac:dyDescent="0.25">
      <c r="A163" s="50"/>
      <c r="B163" s="51" t="s">
        <v>242</v>
      </c>
      <c r="C163" s="56" t="s">
        <v>173</v>
      </c>
      <c r="D163" s="56" t="s">
        <v>174</v>
      </c>
      <c r="E163" s="52"/>
      <c r="F163" s="56" t="s">
        <v>175</v>
      </c>
      <c r="G163" s="56" t="s">
        <v>176</v>
      </c>
      <c r="H163" s="26"/>
      <c r="L163" s="26"/>
      <c r="M163" s="26"/>
    </row>
    <row r="164" spans="1:13" x14ac:dyDescent="0.25">
      <c r="A164" s="29" t="s">
        <v>243</v>
      </c>
      <c r="B164" s="26" t="s">
        <v>244</v>
      </c>
      <c r="C164" s="75">
        <v>26374.372595000001</v>
      </c>
      <c r="D164" s="29" t="s">
        <v>117</v>
      </c>
      <c r="E164" s="77"/>
      <c r="F164" s="60">
        <f>IF($C$167=0,"",IF(C164="[for completion]","",IF(C164="","",C164/$C$167)))</f>
        <v>0.87981040314965986</v>
      </c>
      <c r="G164" s="60" t="str">
        <f>IF($D$167=0,"",IF(D164="[for completion]","",IF(D164="","",D164/$D$167)))</f>
        <v/>
      </c>
      <c r="H164" s="26"/>
      <c r="L164" s="26"/>
      <c r="M164" s="26"/>
    </row>
    <row r="165" spans="1:13" x14ac:dyDescent="0.25">
      <c r="A165" s="29" t="s">
        <v>245</v>
      </c>
      <c r="B165" s="26" t="s">
        <v>246</v>
      </c>
      <c r="C165" s="75">
        <v>3602.9639999999999</v>
      </c>
      <c r="D165" s="48" t="s">
        <v>117</v>
      </c>
      <c r="E165" s="77"/>
      <c r="F165" s="60">
        <f t="shared" ref="F165:F166" si="13">IF($C$167=0,"",IF(C165="[for completion]","",IF(C165="","",C165/$C$167)))</f>
        <v>0.1201895968503402</v>
      </c>
      <c r="G165" s="60" t="str">
        <f t="shared" ref="G165:G166" si="14">IF($D$167=0,"",IF(D165="[for completion]","",IF(D165="","",D165/$D$167)))</f>
        <v/>
      </c>
      <c r="H165" s="26"/>
      <c r="L165" s="26"/>
      <c r="M165" s="26"/>
    </row>
    <row r="166" spans="1:13" x14ac:dyDescent="0.25">
      <c r="A166" s="29" t="s">
        <v>247</v>
      </c>
      <c r="B166" s="26" t="s">
        <v>101</v>
      </c>
      <c r="C166" s="75">
        <v>0</v>
      </c>
      <c r="D166" s="48" t="s">
        <v>117</v>
      </c>
      <c r="E166" s="77"/>
      <c r="F166" s="60">
        <f t="shared" si="13"/>
        <v>0</v>
      </c>
      <c r="G166" s="60" t="str">
        <f t="shared" si="14"/>
        <v/>
      </c>
      <c r="H166" s="26"/>
      <c r="L166" s="26"/>
      <c r="M166" s="26"/>
    </row>
    <row r="167" spans="1:13" x14ac:dyDescent="0.25">
      <c r="A167" s="29" t="s">
        <v>248</v>
      </c>
      <c r="B167" s="78" t="s">
        <v>103</v>
      </c>
      <c r="C167" s="75">
        <f>SUM(C164:C166)</f>
        <v>29977.336595000001</v>
      </c>
      <c r="D167" s="26">
        <f>SUM(D164:D166)</f>
        <v>0</v>
      </c>
      <c r="E167" s="77"/>
      <c r="F167" s="77">
        <f>SUM(F164:F166)</f>
        <v>1</v>
      </c>
      <c r="G167" s="77">
        <f>SUM(G164:G166)</f>
        <v>0</v>
      </c>
      <c r="H167" s="26"/>
      <c r="L167" s="26"/>
      <c r="M167" s="26"/>
    </row>
    <row r="168" spans="1:13" outlineLevel="1" x14ac:dyDescent="0.25">
      <c r="A168" s="29" t="s">
        <v>249</v>
      </c>
      <c r="B168" s="78"/>
      <c r="C168" s="26"/>
      <c r="D168" s="26"/>
      <c r="E168" s="77"/>
      <c r="F168" s="77"/>
      <c r="G168" s="70"/>
      <c r="H168" s="26"/>
      <c r="L168" s="26"/>
      <c r="M168" s="26"/>
    </row>
    <row r="169" spans="1:13" outlineLevel="1" x14ac:dyDescent="0.25">
      <c r="A169" s="29" t="s">
        <v>250</v>
      </c>
      <c r="B169" s="78"/>
      <c r="C169" s="26"/>
      <c r="D169" s="26"/>
      <c r="E169" s="77"/>
      <c r="F169" s="77"/>
      <c r="G169" s="70"/>
      <c r="H169" s="26"/>
      <c r="L169" s="26"/>
      <c r="M169" s="26"/>
    </row>
    <row r="170" spans="1:13" outlineLevel="1" x14ac:dyDescent="0.25">
      <c r="A170" s="29" t="s">
        <v>251</v>
      </c>
      <c r="B170" s="78"/>
      <c r="C170" s="26"/>
      <c r="D170" s="26"/>
      <c r="E170" s="77"/>
      <c r="F170" s="77"/>
      <c r="G170" s="70"/>
      <c r="H170" s="26"/>
      <c r="L170" s="26"/>
      <c r="M170" s="26"/>
    </row>
    <row r="171" spans="1:13" outlineLevel="1" x14ac:dyDescent="0.25">
      <c r="A171" s="29" t="s">
        <v>252</v>
      </c>
      <c r="B171" s="78"/>
      <c r="C171" s="26"/>
      <c r="D171" s="26"/>
      <c r="E171" s="77"/>
      <c r="F171" s="77"/>
      <c r="G171" s="70"/>
      <c r="H171" s="26"/>
      <c r="L171" s="26"/>
      <c r="M171" s="26"/>
    </row>
    <row r="172" spans="1:13" outlineLevel="1" x14ac:dyDescent="0.25">
      <c r="A172" s="29" t="s">
        <v>253</v>
      </c>
      <c r="B172" s="78"/>
      <c r="C172" s="26"/>
      <c r="D172" s="26"/>
      <c r="E172" s="77"/>
      <c r="F172" s="77"/>
      <c r="G172" s="70"/>
      <c r="H172" s="26"/>
      <c r="L172" s="26"/>
      <c r="M172" s="26"/>
    </row>
    <row r="173" spans="1:13" ht="15" customHeight="1" x14ac:dyDescent="0.25">
      <c r="A173" s="50"/>
      <c r="B173" s="51" t="s">
        <v>254</v>
      </c>
      <c r="C173" s="50" t="s">
        <v>62</v>
      </c>
      <c r="D173" s="50"/>
      <c r="E173" s="52"/>
      <c r="F173" s="53" t="s">
        <v>255</v>
      </c>
      <c r="G173" s="53"/>
      <c r="H173" s="26"/>
      <c r="L173" s="26"/>
      <c r="M173" s="26"/>
    </row>
    <row r="174" spans="1:13" ht="15" customHeight="1" x14ac:dyDescent="0.25">
      <c r="A174" s="29" t="s">
        <v>256</v>
      </c>
      <c r="B174" s="47" t="s">
        <v>257</v>
      </c>
      <c r="C174" s="29">
        <v>0</v>
      </c>
      <c r="D174" s="43"/>
      <c r="E174" s="35"/>
      <c r="F174" s="60" t="str">
        <f>IF($C$179=0,"",IF(C174="[for completion]","",C174/$C$179))</f>
        <v/>
      </c>
      <c r="G174" s="60"/>
      <c r="H174" s="26"/>
      <c r="L174" s="26"/>
      <c r="M174" s="26"/>
    </row>
    <row r="175" spans="1:13" ht="30.75" customHeight="1" x14ac:dyDescent="0.25">
      <c r="A175" s="29" t="s">
        <v>258</v>
      </c>
      <c r="B175" s="47" t="s">
        <v>259</v>
      </c>
      <c r="C175" s="48">
        <v>0</v>
      </c>
      <c r="E175" s="63"/>
      <c r="F175" s="60" t="str">
        <f>IF($C$179=0,"",IF(C175="[for completion]","",C175/$C$179))</f>
        <v/>
      </c>
      <c r="G175" s="60"/>
      <c r="H175" s="26"/>
      <c r="L175" s="26"/>
      <c r="M175" s="26"/>
    </row>
    <row r="176" spans="1:13" x14ac:dyDescent="0.25">
      <c r="A176" s="29" t="s">
        <v>260</v>
      </c>
      <c r="B176" s="47" t="s">
        <v>261</v>
      </c>
      <c r="C176" s="48">
        <v>0</v>
      </c>
      <c r="E176" s="63"/>
      <c r="F176" s="60"/>
      <c r="G176" s="60"/>
      <c r="H176" s="26"/>
      <c r="L176" s="26"/>
      <c r="M176" s="26"/>
    </row>
    <row r="177" spans="1:13" x14ac:dyDescent="0.25">
      <c r="A177" s="29" t="s">
        <v>262</v>
      </c>
      <c r="B177" s="47" t="s">
        <v>263</v>
      </c>
      <c r="C177" s="48">
        <v>0</v>
      </c>
      <c r="E177" s="63"/>
      <c r="F177" s="60" t="str">
        <f t="shared" ref="F177:F187" si="15">IF($C$179=0,"",IF(C177="[for completion]","",C177/$C$179))</f>
        <v/>
      </c>
      <c r="G177" s="60"/>
      <c r="H177" s="26"/>
      <c r="L177" s="26"/>
      <c r="M177" s="26"/>
    </row>
    <row r="178" spans="1:13" x14ac:dyDescent="0.25">
      <c r="A178" s="29" t="s">
        <v>264</v>
      </c>
      <c r="B178" s="47" t="s">
        <v>101</v>
      </c>
      <c r="C178" s="48">
        <v>0</v>
      </c>
      <c r="E178" s="63"/>
      <c r="F178" s="60" t="str">
        <f t="shared" si="15"/>
        <v/>
      </c>
      <c r="G178" s="60"/>
      <c r="H178" s="26"/>
      <c r="L178" s="26"/>
      <c r="M178" s="26"/>
    </row>
    <row r="179" spans="1:13" x14ac:dyDescent="0.25">
      <c r="A179" s="29" t="s">
        <v>265</v>
      </c>
      <c r="B179" s="72" t="s">
        <v>103</v>
      </c>
      <c r="C179" s="47">
        <f>SUM(C174:C178)</f>
        <v>0</v>
      </c>
      <c r="E179" s="63"/>
      <c r="F179" s="63">
        <f>SUM(F174:F178)</f>
        <v>0</v>
      </c>
      <c r="G179" s="60"/>
      <c r="H179" s="26"/>
      <c r="L179" s="26"/>
      <c r="M179" s="26"/>
    </row>
    <row r="180" spans="1:13" outlineLevel="1" x14ac:dyDescent="0.25">
      <c r="A180" s="29" t="s">
        <v>266</v>
      </c>
      <c r="B180" s="79"/>
      <c r="E180" s="63"/>
      <c r="F180" s="60" t="str">
        <f t="shared" si="15"/>
        <v/>
      </c>
      <c r="G180" s="60"/>
      <c r="H180" s="26"/>
      <c r="L180" s="26"/>
      <c r="M180" s="26"/>
    </row>
    <row r="181" spans="1:13" s="79" customFormat="1" outlineLevel="1" x14ac:dyDescent="0.25">
      <c r="A181" s="29" t="s">
        <v>267</v>
      </c>
      <c r="F181" s="60" t="str">
        <f t="shared" si="15"/>
        <v/>
      </c>
    </row>
    <row r="182" spans="1:13" outlineLevel="1" x14ac:dyDescent="0.25">
      <c r="A182" s="29" t="s">
        <v>268</v>
      </c>
      <c r="B182" s="79"/>
      <c r="E182" s="63"/>
      <c r="F182" s="60" t="str">
        <f t="shared" si="15"/>
        <v/>
      </c>
      <c r="G182" s="60"/>
      <c r="H182" s="26"/>
      <c r="L182" s="26"/>
      <c r="M182" s="26"/>
    </row>
    <row r="183" spans="1:13" outlineLevel="1" x14ac:dyDescent="0.25">
      <c r="A183" s="29" t="s">
        <v>269</v>
      </c>
      <c r="B183" s="79"/>
      <c r="E183" s="63"/>
      <c r="F183" s="60" t="str">
        <f t="shared" si="15"/>
        <v/>
      </c>
      <c r="G183" s="60"/>
      <c r="H183" s="26"/>
      <c r="L183" s="26"/>
      <c r="M183" s="26"/>
    </row>
    <row r="184" spans="1:13" s="79" customFormat="1" outlineLevel="1" x14ac:dyDescent="0.25">
      <c r="A184" s="29" t="s">
        <v>270</v>
      </c>
      <c r="F184" s="60" t="str">
        <f t="shared" si="15"/>
        <v/>
      </c>
    </row>
    <row r="185" spans="1:13" outlineLevel="1" x14ac:dyDescent="0.25">
      <c r="A185" s="29" t="s">
        <v>271</v>
      </c>
      <c r="B185" s="79"/>
      <c r="E185" s="63"/>
      <c r="F185" s="60" t="str">
        <f t="shared" si="15"/>
        <v/>
      </c>
      <c r="G185" s="60"/>
      <c r="H185" s="26"/>
      <c r="L185" s="26"/>
      <c r="M185" s="26"/>
    </row>
    <row r="186" spans="1:13" outlineLevel="1" x14ac:dyDescent="0.25">
      <c r="A186" s="29" t="s">
        <v>272</v>
      </c>
      <c r="B186" s="79"/>
      <c r="E186" s="63"/>
      <c r="F186" s="60" t="str">
        <f t="shared" si="15"/>
        <v/>
      </c>
      <c r="G186" s="60"/>
      <c r="H186" s="26"/>
      <c r="L186" s="26"/>
      <c r="M186" s="26"/>
    </row>
    <row r="187" spans="1:13" outlineLevel="1" x14ac:dyDescent="0.25">
      <c r="A187" s="29" t="s">
        <v>273</v>
      </c>
      <c r="B187" s="79"/>
      <c r="E187" s="63"/>
      <c r="F187" s="60" t="str">
        <f t="shared" si="15"/>
        <v/>
      </c>
      <c r="G187" s="60"/>
      <c r="H187" s="26"/>
      <c r="L187" s="26"/>
      <c r="M187" s="26"/>
    </row>
    <row r="188" spans="1:13" outlineLevel="1" x14ac:dyDescent="0.25">
      <c r="A188" s="29" t="s">
        <v>274</v>
      </c>
      <c r="B188" s="79"/>
      <c r="E188" s="63"/>
      <c r="F188" s="60"/>
      <c r="G188" s="60"/>
      <c r="H188" s="26"/>
      <c r="L188" s="26"/>
      <c r="M188" s="26"/>
    </row>
    <row r="189" spans="1:13" outlineLevel="1" x14ac:dyDescent="0.25">
      <c r="A189" s="29" t="s">
        <v>275</v>
      </c>
      <c r="B189" s="79"/>
      <c r="E189" s="63"/>
      <c r="F189" s="60"/>
      <c r="G189" s="60"/>
      <c r="H189" s="26"/>
      <c r="L189" s="26"/>
      <c r="M189" s="26"/>
    </row>
    <row r="190" spans="1:13" outlineLevel="1" x14ac:dyDescent="0.25">
      <c r="A190" s="29" t="s">
        <v>276</v>
      </c>
      <c r="B190" s="79"/>
      <c r="E190" s="63"/>
      <c r="F190" s="60"/>
      <c r="G190" s="60"/>
      <c r="H190" s="26"/>
      <c r="L190" s="26"/>
      <c r="M190" s="26"/>
    </row>
    <row r="191" spans="1:13" outlineLevel="1" x14ac:dyDescent="0.25">
      <c r="A191" s="29" t="s">
        <v>277</v>
      </c>
      <c r="B191" s="64"/>
      <c r="E191" s="63"/>
      <c r="F191" s="60"/>
      <c r="G191" s="60"/>
      <c r="H191" s="26"/>
      <c r="L191" s="26"/>
      <c r="M191" s="26"/>
    </row>
    <row r="192" spans="1:13" ht="15" customHeight="1" x14ac:dyDescent="0.25">
      <c r="A192" s="50"/>
      <c r="B192" s="51" t="s">
        <v>278</v>
      </c>
      <c r="C192" s="50" t="s">
        <v>62</v>
      </c>
      <c r="D192" s="50"/>
      <c r="E192" s="52"/>
      <c r="F192" s="53" t="s">
        <v>255</v>
      </c>
      <c r="G192" s="53"/>
      <c r="H192" s="26"/>
      <c r="L192" s="26"/>
      <c r="M192" s="26"/>
    </row>
    <row r="193" spans="1:13" x14ac:dyDescent="0.25">
      <c r="A193" s="29" t="s">
        <v>279</v>
      </c>
      <c r="B193" s="47" t="s">
        <v>280</v>
      </c>
      <c r="C193" s="29">
        <v>0</v>
      </c>
      <c r="E193" s="59"/>
      <c r="F193" s="60" t="str">
        <f t="shared" ref="F193:F206" si="16">IF($C$208=0,"",IF(C193="[for completion]","",C193/$C$208))</f>
        <v/>
      </c>
      <c r="G193" s="60"/>
      <c r="H193" s="26"/>
      <c r="L193" s="26"/>
      <c r="M193" s="26"/>
    </row>
    <row r="194" spans="1:13" x14ac:dyDescent="0.25">
      <c r="A194" s="29" t="s">
        <v>281</v>
      </c>
      <c r="B194" s="47" t="s">
        <v>282</v>
      </c>
      <c r="C194" s="48">
        <v>0</v>
      </c>
      <c r="E194" s="63"/>
      <c r="F194" s="60" t="str">
        <f t="shared" si="16"/>
        <v/>
      </c>
      <c r="G194" s="63"/>
      <c r="H194" s="26"/>
      <c r="L194" s="26"/>
      <c r="M194" s="26"/>
    </row>
    <row r="195" spans="1:13" x14ac:dyDescent="0.25">
      <c r="A195" s="29" t="s">
        <v>283</v>
      </c>
      <c r="B195" s="47" t="s">
        <v>284</v>
      </c>
      <c r="C195" s="48">
        <v>0</v>
      </c>
      <c r="E195" s="63"/>
      <c r="F195" s="60" t="str">
        <f t="shared" si="16"/>
        <v/>
      </c>
      <c r="G195" s="63"/>
      <c r="H195" s="26"/>
      <c r="L195" s="26"/>
      <c r="M195" s="26"/>
    </row>
    <row r="196" spans="1:13" x14ac:dyDescent="0.25">
      <c r="A196" s="29" t="s">
        <v>285</v>
      </c>
      <c r="B196" s="47" t="s">
        <v>286</v>
      </c>
      <c r="C196" s="48">
        <v>0</v>
      </c>
      <c r="E196" s="63"/>
      <c r="F196" s="60" t="str">
        <f t="shared" si="16"/>
        <v/>
      </c>
      <c r="G196" s="63"/>
      <c r="H196" s="26"/>
      <c r="L196" s="26"/>
      <c r="M196" s="26"/>
    </row>
    <row r="197" spans="1:13" x14ac:dyDescent="0.25">
      <c r="A197" s="29" t="s">
        <v>287</v>
      </c>
      <c r="B197" s="47" t="s">
        <v>288</v>
      </c>
      <c r="C197" s="48">
        <v>0</v>
      </c>
      <c r="E197" s="63"/>
      <c r="F197" s="60" t="str">
        <f t="shared" si="16"/>
        <v/>
      </c>
      <c r="G197" s="63"/>
      <c r="H197" s="26"/>
      <c r="L197" s="26"/>
      <c r="M197" s="26"/>
    </row>
    <row r="198" spans="1:13" x14ac:dyDescent="0.25">
      <c r="A198" s="29" t="s">
        <v>289</v>
      </c>
      <c r="B198" s="47" t="s">
        <v>290</v>
      </c>
      <c r="C198" s="48">
        <v>0</v>
      </c>
      <c r="E198" s="63"/>
      <c r="F198" s="60" t="str">
        <f t="shared" si="16"/>
        <v/>
      </c>
      <c r="G198" s="63"/>
      <c r="H198" s="26"/>
      <c r="L198" s="26"/>
      <c r="M198" s="26"/>
    </row>
    <row r="199" spans="1:13" x14ac:dyDescent="0.25">
      <c r="A199" s="29" t="s">
        <v>291</v>
      </c>
      <c r="B199" s="47" t="s">
        <v>292</v>
      </c>
      <c r="C199" s="48">
        <v>0</v>
      </c>
      <c r="E199" s="63"/>
      <c r="F199" s="60" t="str">
        <f t="shared" si="16"/>
        <v/>
      </c>
      <c r="G199" s="63"/>
      <c r="H199" s="26"/>
      <c r="L199" s="26"/>
      <c r="M199" s="26"/>
    </row>
    <row r="200" spans="1:13" x14ac:dyDescent="0.25">
      <c r="A200" s="29" t="s">
        <v>293</v>
      </c>
      <c r="B200" s="47" t="s">
        <v>2</v>
      </c>
      <c r="C200" s="48">
        <v>0</v>
      </c>
      <c r="E200" s="63"/>
      <c r="F200" s="60" t="str">
        <f t="shared" si="16"/>
        <v/>
      </c>
      <c r="G200" s="63"/>
      <c r="H200" s="26"/>
      <c r="L200" s="26"/>
      <c r="M200" s="26"/>
    </row>
    <row r="201" spans="1:13" x14ac:dyDescent="0.25">
      <c r="A201" s="29" t="s">
        <v>294</v>
      </c>
      <c r="B201" s="47" t="s">
        <v>295</v>
      </c>
      <c r="C201" s="48">
        <v>0</v>
      </c>
      <c r="E201" s="63"/>
      <c r="F201" s="60" t="str">
        <f t="shared" si="16"/>
        <v/>
      </c>
      <c r="G201" s="63"/>
      <c r="H201" s="26"/>
      <c r="L201" s="26"/>
      <c r="M201" s="26"/>
    </row>
    <row r="202" spans="1:13" x14ac:dyDescent="0.25">
      <c r="A202" s="29" t="s">
        <v>296</v>
      </c>
      <c r="B202" s="47" t="s">
        <v>297</v>
      </c>
      <c r="C202" s="48">
        <v>0</v>
      </c>
      <c r="E202" s="63"/>
      <c r="F202" s="60" t="str">
        <f t="shared" si="16"/>
        <v/>
      </c>
      <c r="G202" s="63"/>
      <c r="H202" s="26"/>
      <c r="L202" s="26"/>
      <c r="M202" s="26"/>
    </row>
    <row r="203" spans="1:13" x14ac:dyDescent="0.25">
      <c r="A203" s="29" t="s">
        <v>298</v>
      </c>
      <c r="B203" s="47" t="s">
        <v>299</v>
      </c>
      <c r="C203" s="48">
        <v>0</v>
      </c>
      <c r="E203" s="63"/>
      <c r="F203" s="60" t="str">
        <f t="shared" si="16"/>
        <v/>
      </c>
      <c r="G203" s="63"/>
      <c r="H203" s="26"/>
      <c r="L203" s="26"/>
      <c r="M203" s="26"/>
    </row>
    <row r="204" spans="1:13" x14ac:dyDescent="0.25">
      <c r="A204" s="29" t="s">
        <v>300</v>
      </c>
      <c r="B204" s="47" t="s">
        <v>301</v>
      </c>
      <c r="C204" s="48">
        <v>0</v>
      </c>
      <c r="E204" s="63"/>
      <c r="F204" s="60" t="str">
        <f t="shared" si="16"/>
        <v/>
      </c>
      <c r="G204" s="63"/>
      <c r="H204" s="26"/>
      <c r="L204" s="26"/>
      <c r="M204" s="26"/>
    </row>
    <row r="205" spans="1:13" x14ac:dyDescent="0.25">
      <c r="A205" s="29" t="s">
        <v>302</v>
      </c>
      <c r="B205" s="47" t="s">
        <v>303</v>
      </c>
      <c r="C205" s="48">
        <v>0</v>
      </c>
      <c r="E205" s="63"/>
      <c r="F205" s="60" t="str">
        <f t="shared" si="16"/>
        <v/>
      </c>
      <c r="G205" s="63"/>
      <c r="H205" s="26"/>
      <c r="L205" s="26"/>
      <c r="M205" s="26"/>
    </row>
    <row r="206" spans="1:13" x14ac:dyDescent="0.25">
      <c r="A206" s="29" t="s">
        <v>304</v>
      </c>
      <c r="B206" s="47" t="s">
        <v>101</v>
      </c>
      <c r="C206" s="48">
        <v>0</v>
      </c>
      <c r="E206" s="63"/>
      <c r="F206" s="60" t="str">
        <f t="shared" si="16"/>
        <v/>
      </c>
      <c r="G206" s="63"/>
      <c r="H206" s="26"/>
      <c r="L206" s="26"/>
      <c r="M206" s="26"/>
    </row>
    <row r="207" spans="1:13" x14ac:dyDescent="0.25">
      <c r="A207" s="29" t="s">
        <v>305</v>
      </c>
      <c r="B207" s="62" t="s">
        <v>306</v>
      </c>
      <c r="C207" s="29">
        <v>0</v>
      </c>
      <c r="E207" s="63"/>
      <c r="F207" s="60"/>
      <c r="G207" s="63"/>
      <c r="H207" s="26"/>
      <c r="L207" s="26"/>
      <c r="M207" s="26"/>
    </row>
    <row r="208" spans="1:13" x14ac:dyDescent="0.25">
      <c r="A208" s="29" t="s">
        <v>307</v>
      </c>
      <c r="B208" s="72" t="s">
        <v>103</v>
      </c>
      <c r="C208" s="47">
        <f>SUM(C193:C206)</f>
        <v>0</v>
      </c>
      <c r="D208" s="47"/>
      <c r="E208" s="63"/>
      <c r="F208" s="63">
        <f>SUM(F193:F206)</f>
        <v>0</v>
      </c>
      <c r="G208" s="63"/>
      <c r="H208" s="26"/>
      <c r="L208" s="26"/>
      <c r="M208" s="26"/>
    </row>
    <row r="209" spans="1:13" outlineLevel="1" x14ac:dyDescent="0.25">
      <c r="A209" s="29" t="s">
        <v>308</v>
      </c>
      <c r="B209" s="64"/>
      <c r="E209" s="63"/>
      <c r="F209" s="60" t="str">
        <f>IF($C$208=0,"",IF(C209="[for completion]","",C209/$C$208))</f>
        <v/>
      </c>
      <c r="G209" s="63"/>
      <c r="H209" s="26"/>
      <c r="L209" s="26"/>
      <c r="M209" s="26"/>
    </row>
    <row r="210" spans="1:13" outlineLevel="1" x14ac:dyDescent="0.25">
      <c r="A210" s="29" t="s">
        <v>309</v>
      </c>
      <c r="B210" s="64"/>
      <c r="E210" s="63"/>
      <c r="F210" s="60" t="str">
        <f t="shared" ref="F210:F215" si="17">IF($C$208=0,"",IF(C210="[for completion]","",C210/$C$208))</f>
        <v/>
      </c>
      <c r="G210" s="63"/>
      <c r="H210" s="26"/>
      <c r="L210" s="26"/>
      <c r="M210" s="26"/>
    </row>
    <row r="211" spans="1:13" outlineLevel="1" x14ac:dyDescent="0.25">
      <c r="A211" s="29" t="s">
        <v>310</v>
      </c>
      <c r="B211" s="64"/>
      <c r="E211" s="63"/>
      <c r="F211" s="60" t="str">
        <f t="shared" si="17"/>
        <v/>
      </c>
      <c r="G211" s="63"/>
      <c r="H211" s="26"/>
      <c r="L211" s="26"/>
      <c r="M211" s="26"/>
    </row>
    <row r="212" spans="1:13" outlineLevel="1" x14ac:dyDescent="0.25">
      <c r="A212" s="29" t="s">
        <v>311</v>
      </c>
      <c r="B212" s="64"/>
      <c r="E212" s="63"/>
      <c r="F212" s="60" t="str">
        <f t="shared" si="17"/>
        <v/>
      </c>
      <c r="G212" s="63"/>
      <c r="H212" s="26"/>
      <c r="L212" s="26"/>
      <c r="M212" s="26"/>
    </row>
    <row r="213" spans="1:13" outlineLevel="1" x14ac:dyDescent="0.25">
      <c r="A213" s="29" t="s">
        <v>312</v>
      </c>
      <c r="B213" s="64"/>
      <c r="E213" s="63"/>
      <c r="F213" s="60" t="str">
        <f t="shared" si="17"/>
        <v/>
      </c>
      <c r="G213" s="63"/>
      <c r="H213" s="26"/>
      <c r="L213" s="26"/>
      <c r="M213" s="26"/>
    </row>
    <row r="214" spans="1:13" outlineLevel="1" x14ac:dyDescent="0.25">
      <c r="A214" s="29" t="s">
        <v>313</v>
      </c>
      <c r="B214" s="64"/>
      <c r="E214" s="63"/>
      <c r="F214" s="60" t="str">
        <f t="shared" si="17"/>
        <v/>
      </c>
      <c r="G214" s="63"/>
      <c r="H214" s="26"/>
      <c r="L214" s="26"/>
      <c r="M214" s="26"/>
    </row>
    <row r="215" spans="1:13" outlineLevel="1" x14ac:dyDescent="0.25">
      <c r="A215" s="29" t="s">
        <v>314</v>
      </c>
      <c r="B215" s="64"/>
      <c r="E215" s="63"/>
      <c r="F215" s="60" t="str">
        <f t="shared" si="17"/>
        <v/>
      </c>
      <c r="G215" s="63"/>
      <c r="H215" s="26"/>
      <c r="L215" s="26"/>
      <c r="M215" s="26"/>
    </row>
    <row r="216" spans="1:13" ht="15" customHeight="1" x14ac:dyDescent="0.25">
      <c r="A216" s="50"/>
      <c r="B216" s="51" t="s">
        <v>315</v>
      </c>
      <c r="C216" s="50" t="s">
        <v>62</v>
      </c>
      <c r="D216" s="50"/>
      <c r="E216" s="52"/>
      <c r="F216" s="53" t="s">
        <v>91</v>
      </c>
      <c r="G216" s="53" t="s">
        <v>316</v>
      </c>
      <c r="H216" s="26"/>
      <c r="L216" s="26"/>
      <c r="M216" s="26"/>
    </row>
    <row r="217" spans="1:13" x14ac:dyDescent="0.25">
      <c r="A217" s="29" t="s">
        <v>317</v>
      </c>
      <c r="B217" s="70" t="s">
        <v>318</v>
      </c>
      <c r="C217" s="29">
        <v>0</v>
      </c>
      <c r="E217" s="77"/>
      <c r="F217" s="60">
        <f>IF($C$38=0,"",IF(C217="[for completion]","",IF(C217="","",C217/$C$38)))</f>
        <v>0</v>
      </c>
      <c r="G217" s="60">
        <f>IF($C$39=0,"",IF(C217="[for completion]","",IF(C217="","",C217/$C$39)))</f>
        <v>0</v>
      </c>
      <c r="H217" s="26"/>
      <c r="L217" s="26"/>
      <c r="M217" s="26"/>
    </row>
    <row r="218" spans="1:13" x14ac:dyDescent="0.25">
      <c r="A218" s="29" t="s">
        <v>319</v>
      </c>
      <c r="B218" s="70" t="s">
        <v>320</v>
      </c>
      <c r="C218" s="29">
        <v>0</v>
      </c>
      <c r="E218" s="77"/>
      <c r="F218" s="60">
        <f t="shared" ref="F218:F219" si="18">IF($C$38=0,"",IF(C218="[for completion]","",IF(C218="","",C218/$C$38)))</f>
        <v>0</v>
      </c>
      <c r="G218" s="60">
        <f t="shared" ref="G218:G219" si="19">IF($C$39=0,"",IF(C218="[for completion]","",IF(C218="","",C218/$C$39)))</f>
        <v>0</v>
      </c>
      <c r="H218" s="26"/>
      <c r="L218" s="26"/>
      <c r="M218" s="26"/>
    </row>
    <row r="219" spans="1:13" x14ac:dyDescent="0.25">
      <c r="A219" s="29" t="s">
        <v>321</v>
      </c>
      <c r="B219" s="70" t="s">
        <v>101</v>
      </c>
      <c r="C219" s="29">
        <v>0</v>
      </c>
      <c r="E219" s="77"/>
      <c r="F219" s="60">
        <f t="shared" si="18"/>
        <v>0</v>
      </c>
      <c r="G219" s="60">
        <f t="shared" si="19"/>
        <v>0</v>
      </c>
      <c r="H219" s="26"/>
      <c r="L219" s="26"/>
      <c r="M219" s="26"/>
    </row>
    <row r="220" spans="1:13" x14ac:dyDescent="0.25">
      <c r="A220" s="29" t="s">
        <v>322</v>
      </c>
      <c r="B220" s="72" t="s">
        <v>103</v>
      </c>
      <c r="C220" s="29">
        <f>SUM(C217:C219)</f>
        <v>0</v>
      </c>
      <c r="E220" s="77"/>
      <c r="F220" s="58">
        <f>SUM(F217:F219)</f>
        <v>0</v>
      </c>
      <c r="G220" s="58">
        <f>SUM(G217:G219)</f>
        <v>0</v>
      </c>
      <c r="H220" s="26"/>
      <c r="L220" s="26"/>
      <c r="M220" s="26"/>
    </row>
    <row r="221" spans="1:13" outlineLevel="1" x14ac:dyDescent="0.25">
      <c r="A221" s="29" t="s">
        <v>323</v>
      </c>
      <c r="B221" s="64"/>
      <c r="E221" s="77"/>
      <c r="F221" s="60" t="str">
        <f t="shared" ref="F221:F227" si="20">IF($C$38=0,"",IF(C221="[for completion]","",IF(C221="","",C221/$C$38)))</f>
        <v/>
      </c>
      <c r="G221" s="60" t="str">
        <f t="shared" ref="G221:G227" si="21">IF($C$39=0,"",IF(C221="[for completion]","",IF(C221="","",C221/$C$39)))</f>
        <v/>
      </c>
      <c r="H221" s="26"/>
      <c r="L221" s="26"/>
      <c r="M221" s="26"/>
    </row>
    <row r="222" spans="1:13" outlineLevel="1" x14ac:dyDescent="0.25">
      <c r="A222" s="29" t="s">
        <v>324</v>
      </c>
      <c r="B222" s="64"/>
      <c r="E222" s="77"/>
      <c r="F222" s="60" t="str">
        <f t="shared" si="20"/>
        <v/>
      </c>
      <c r="G222" s="60" t="str">
        <f t="shared" si="21"/>
        <v/>
      </c>
      <c r="H222" s="26"/>
      <c r="L222" s="26"/>
      <c r="M222" s="26"/>
    </row>
    <row r="223" spans="1:13" outlineLevel="1" x14ac:dyDescent="0.25">
      <c r="A223" s="29" t="s">
        <v>325</v>
      </c>
      <c r="B223" s="64"/>
      <c r="E223" s="77"/>
      <c r="F223" s="60" t="str">
        <f t="shared" si="20"/>
        <v/>
      </c>
      <c r="G223" s="60" t="str">
        <f t="shared" si="21"/>
        <v/>
      </c>
      <c r="H223" s="26"/>
      <c r="L223" s="26"/>
      <c r="M223" s="26"/>
    </row>
    <row r="224" spans="1:13" outlineLevel="1" x14ac:dyDescent="0.25">
      <c r="A224" s="29" t="s">
        <v>326</v>
      </c>
      <c r="B224" s="64"/>
      <c r="E224" s="77"/>
      <c r="F224" s="60" t="str">
        <f t="shared" si="20"/>
        <v/>
      </c>
      <c r="G224" s="60" t="str">
        <f t="shared" si="21"/>
        <v/>
      </c>
      <c r="H224" s="26"/>
      <c r="L224" s="26"/>
      <c r="M224" s="26"/>
    </row>
    <row r="225" spans="1:14" outlineLevel="1" x14ac:dyDescent="0.25">
      <c r="A225" s="29" t="s">
        <v>327</v>
      </c>
      <c r="B225" s="64"/>
      <c r="E225" s="77"/>
      <c r="F225" s="60" t="str">
        <f t="shared" si="20"/>
        <v/>
      </c>
      <c r="G225" s="60" t="str">
        <f t="shared" si="21"/>
        <v/>
      </c>
      <c r="H225" s="26"/>
      <c r="L225" s="26"/>
      <c r="M225" s="26"/>
    </row>
    <row r="226" spans="1:14" outlineLevel="1" x14ac:dyDescent="0.25">
      <c r="A226" s="29" t="s">
        <v>328</v>
      </c>
      <c r="B226" s="64"/>
      <c r="E226" s="47"/>
      <c r="F226" s="60" t="str">
        <f t="shared" si="20"/>
        <v/>
      </c>
      <c r="G226" s="60" t="str">
        <f t="shared" si="21"/>
        <v/>
      </c>
      <c r="H226" s="26"/>
      <c r="L226" s="26"/>
      <c r="M226" s="26"/>
    </row>
    <row r="227" spans="1:14" outlineLevel="1" x14ac:dyDescent="0.25">
      <c r="A227" s="29" t="s">
        <v>329</v>
      </c>
      <c r="B227" s="64"/>
      <c r="E227" s="77"/>
      <c r="F227" s="60" t="str">
        <f t="shared" si="20"/>
        <v/>
      </c>
      <c r="G227" s="60" t="str">
        <f t="shared" si="21"/>
        <v/>
      </c>
      <c r="H227" s="26"/>
      <c r="L227" s="26"/>
      <c r="M227" s="26"/>
    </row>
    <row r="228" spans="1:14" ht="15" customHeight="1" x14ac:dyDescent="0.25">
      <c r="A228" s="50"/>
      <c r="B228" s="51" t="s">
        <v>330</v>
      </c>
      <c r="C228" s="50"/>
      <c r="D228" s="50"/>
      <c r="E228" s="52"/>
      <c r="F228" s="53"/>
      <c r="G228" s="53"/>
      <c r="H228" s="26"/>
      <c r="L228" s="26"/>
      <c r="M228" s="26"/>
    </row>
    <row r="229" spans="1:14" x14ac:dyDescent="0.25">
      <c r="A229" s="29" t="s">
        <v>331</v>
      </c>
      <c r="B229" s="47" t="s">
        <v>332</v>
      </c>
      <c r="C229" s="44" t="s">
        <v>54</v>
      </c>
      <c r="H229" s="26"/>
      <c r="L229" s="26"/>
      <c r="M229" s="26"/>
    </row>
    <row r="230" spans="1:14" ht="15" customHeight="1" x14ac:dyDescent="0.25">
      <c r="A230" s="50"/>
      <c r="B230" s="51" t="s">
        <v>333</v>
      </c>
      <c r="C230" s="50"/>
      <c r="D230" s="50"/>
      <c r="E230" s="52"/>
      <c r="F230" s="53"/>
      <c r="G230" s="53"/>
      <c r="H230" s="26"/>
      <c r="L230" s="26"/>
      <c r="M230" s="26"/>
    </row>
    <row r="231" spans="1:14" x14ac:dyDescent="0.25">
      <c r="A231" s="29" t="s">
        <v>334</v>
      </c>
      <c r="B231" s="29" t="s">
        <v>335</v>
      </c>
      <c r="C231" s="75">
        <v>68568.488439101173</v>
      </c>
      <c r="E231" s="47"/>
      <c r="H231" s="26"/>
      <c r="L231" s="26"/>
      <c r="M231" s="26"/>
    </row>
    <row r="232" spans="1:14" x14ac:dyDescent="0.25">
      <c r="A232" s="29" t="s">
        <v>336</v>
      </c>
      <c r="B232" s="80" t="s">
        <v>337</v>
      </c>
      <c r="C232" s="48" t="s">
        <v>338</v>
      </c>
      <c r="E232" s="47"/>
      <c r="H232" s="26"/>
      <c r="L232" s="26"/>
      <c r="M232" s="26"/>
    </row>
    <row r="233" spans="1:14" x14ac:dyDescent="0.25">
      <c r="A233" s="29" t="s">
        <v>339</v>
      </c>
      <c r="B233" s="80" t="s">
        <v>340</v>
      </c>
      <c r="C233" s="29" t="s">
        <v>338</v>
      </c>
      <c r="E233" s="47"/>
      <c r="H233" s="26"/>
      <c r="L233" s="26"/>
      <c r="M233" s="26"/>
    </row>
    <row r="234" spans="1:14" outlineLevel="1" x14ac:dyDescent="0.25">
      <c r="A234" s="29" t="s">
        <v>341</v>
      </c>
      <c r="B234" s="45"/>
      <c r="C234" s="47"/>
      <c r="D234" s="47"/>
      <c r="E234" s="47"/>
      <c r="H234" s="26"/>
      <c r="L234" s="26"/>
      <c r="M234" s="26"/>
    </row>
    <row r="235" spans="1:14" outlineLevel="1" x14ac:dyDescent="0.25">
      <c r="A235" s="29" t="s">
        <v>342</v>
      </c>
      <c r="B235" s="45"/>
      <c r="C235" s="47"/>
      <c r="D235" s="47"/>
      <c r="E235" s="47"/>
      <c r="H235" s="26"/>
      <c r="L235" s="26"/>
      <c r="M235" s="26"/>
    </row>
    <row r="236" spans="1:14" outlineLevel="1" x14ac:dyDescent="0.25">
      <c r="A236" s="29" t="s">
        <v>343</v>
      </c>
      <c r="B236" s="45"/>
      <c r="C236" s="47"/>
      <c r="D236" s="47"/>
      <c r="E236" s="47"/>
      <c r="H236" s="26"/>
      <c r="L236" s="26"/>
      <c r="M236" s="26"/>
    </row>
    <row r="237" spans="1:14" outlineLevel="1" x14ac:dyDescent="0.25">
      <c r="A237" s="29" t="s">
        <v>344</v>
      </c>
      <c r="C237" s="47"/>
      <c r="D237" s="47"/>
      <c r="E237" s="47"/>
      <c r="H237" s="26"/>
      <c r="L237" s="26"/>
      <c r="M237" s="26"/>
    </row>
    <row r="238" spans="1:14" outlineLevel="1" x14ac:dyDescent="0.25">
      <c r="A238" s="29" t="s">
        <v>345</v>
      </c>
      <c r="C238" s="47"/>
      <c r="D238" s="47"/>
      <c r="E238" s="47"/>
      <c r="H238" s="26"/>
      <c r="L238" s="26"/>
      <c r="M238" s="26"/>
    </row>
    <row r="239" spans="1:14" outlineLevel="1" x14ac:dyDescent="0.25">
      <c r="A239" s="29" t="s">
        <v>346</v>
      </c>
      <c r="D239"/>
      <c r="E239"/>
      <c r="F239"/>
      <c r="G239"/>
      <c r="H239" s="26"/>
      <c r="K239" s="81"/>
      <c r="L239" s="81"/>
      <c r="M239" s="81"/>
      <c r="N239" s="81"/>
    </row>
    <row r="240" spans="1:14" outlineLevel="1" x14ac:dyDescent="0.25">
      <c r="A240" s="29" t="s">
        <v>347</v>
      </c>
      <c r="D240"/>
      <c r="E240"/>
      <c r="F240"/>
      <c r="G240"/>
      <c r="H240" s="26"/>
      <c r="K240" s="81"/>
      <c r="L240" s="81"/>
      <c r="M240" s="81"/>
      <c r="N240" s="81"/>
    </row>
    <row r="241" spans="1:14" outlineLevel="1" x14ac:dyDescent="0.25">
      <c r="A241" s="29" t="s">
        <v>348</v>
      </c>
      <c r="D241"/>
      <c r="E241"/>
      <c r="F241"/>
      <c r="G241"/>
      <c r="H241" s="26"/>
      <c r="K241" s="81"/>
      <c r="L241" s="81"/>
      <c r="M241" s="81"/>
      <c r="N241" s="81"/>
    </row>
    <row r="242" spans="1:14" outlineLevel="1" x14ac:dyDescent="0.25">
      <c r="A242" s="29" t="s">
        <v>349</v>
      </c>
      <c r="D242"/>
      <c r="E242"/>
      <c r="F242"/>
      <c r="G242"/>
      <c r="H242" s="26"/>
      <c r="K242" s="81"/>
      <c r="L242" s="81"/>
      <c r="M242" s="81"/>
      <c r="N242" s="81"/>
    </row>
    <row r="243" spans="1:14" outlineLevel="1" x14ac:dyDescent="0.25">
      <c r="A243" s="29" t="s">
        <v>350</v>
      </c>
      <c r="D243"/>
      <c r="E243"/>
      <c r="F243"/>
      <c r="G243"/>
      <c r="H243" s="26"/>
      <c r="K243" s="81"/>
      <c r="L243" s="81"/>
      <c r="M243" s="81"/>
      <c r="N243" s="81"/>
    </row>
    <row r="244" spans="1:14" outlineLevel="1" x14ac:dyDescent="0.25">
      <c r="A244" s="29" t="s">
        <v>351</v>
      </c>
      <c r="D244"/>
      <c r="E244"/>
      <c r="F244"/>
      <c r="G244"/>
      <c r="H244" s="26"/>
      <c r="K244" s="81"/>
      <c r="L244" s="81"/>
      <c r="M244" s="81"/>
      <c r="N244" s="81"/>
    </row>
    <row r="245" spans="1:14" outlineLevel="1" x14ac:dyDescent="0.25">
      <c r="A245" s="29" t="s">
        <v>352</v>
      </c>
      <c r="D245"/>
      <c r="E245"/>
      <c r="F245"/>
      <c r="G245"/>
      <c r="H245" s="26"/>
      <c r="K245" s="81"/>
      <c r="L245" s="81"/>
      <c r="M245" s="81"/>
      <c r="N245" s="81"/>
    </row>
    <row r="246" spans="1:14" outlineLevel="1" x14ac:dyDescent="0.25">
      <c r="A246" s="29" t="s">
        <v>353</v>
      </c>
      <c r="D246"/>
      <c r="E246"/>
      <c r="F246"/>
      <c r="G246"/>
      <c r="H246" s="26"/>
      <c r="K246" s="81"/>
      <c r="L246" s="81"/>
      <c r="M246" s="81"/>
      <c r="N246" s="81"/>
    </row>
    <row r="247" spans="1:14" outlineLevel="1" x14ac:dyDescent="0.25">
      <c r="A247" s="29" t="s">
        <v>354</v>
      </c>
      <c r="D247"/>
      <c r="E247"/>
      <c r="F247"/>
      <c r="G247"/>
      <c r="H247" s="26"/>
      <c r="K247" s="81"/>
      <c r="L247" s="81"/>
      <c r="M247" s="81"/>
      <c r="N247" s="81"/>
    </row>
    <row r="248" spans="1:14" outlineLevel="1" x14ac:dyDescent="0.25">
      <c r="A248" s="29" t="s">
        <v>355</v>
      </c>
      <c r="D248"/>
      <c r="E248"/>
      <c r="F248"/>
      <c r="G248"/>
      <c r="H248" s="26"/>
      <c r="K248" s="81"/>
      <c r="L248" s="81"/>
      <c r="M248" s="81"/>
      <c r="N248" s="81"/>
    </row>
    <row r="249" spans="1:14" outlineLevel="1" x14ac:dyDescent="0.25">
      <c r="A249" s="29" t="s">
        <v>356</v>
      </c>
      <c r="D249"/>
      <c r="E249"/>
      <c r="F249"/>
      <c r="G249"/>
      <c r="H249" s="26"/>
      <c r="K249" s="81"/>
      <c r="L249" s="81"/>
      <c r="M249" s="81"/>
      <c r="N249" s="81"/>
    </row>
    <row r="250" spans="1:14" outlineLevel="1" x14ac:dyDescent="0.25">
      <c r="A250" s="29" t="s">
        <v>357</v>
      </c>
      <c r="D250"/>
      <c r="E250"/>
      <c r="F250"/>
      <c r="G250"/>
      <c r="H250" s="26"/>
      <c r="K250" s="81"/>
      <c r="L250" s="81"/>
      <c r="M250" s="81"/>
      <c r="N250" s="81"/>
    </row>
    <row r="251" spans="1:14" outlineLevel="1" x14ac:dyDescent="0.25">
      <c r="A251" s="29" t="s">
        <v>358</v>
      </c>
      <c r="D251"/>
      <c r="E251"/>
      <c r="F251"/>
      <c r="G251"/>
      <c r="H251" s="26"/>
      <c r="K251" s="81"/>
      <c r="L251" s="81"/>
      <c r="M251" s="81"/>
      <c r="N251" s="81"/>
    </row>
    <row r="252" spans="1:14" outlineLevel="1" x14ac:dyDescent="0.25">
      <c r="A252" s="29" t="s">
        <v>359</v>
      </c>
      <c r="D252"/>
      <c r="E252"/>
      <c r="F252"/>
      <c r="G252"/>
      <c r="H252" s="26"/>
      <c r="K252" s="81"/>
      <c r="L252" s="81"/>
      <c r="M252" s="81"/>
      <c r="N252" s="81"/>
    </row>
    <row r="253" spans="1:14" outlineLevel="1" x14ac:dyDescent="0.25">
      <c r="A253" s="29" t="s">
        <v>360</v>
      </c>
      <c r="D253"/>
      <c r="E253"/>
      <c r="F253"/>
      <c r="G253"/>
      <c r="H253" s="26"/>
      <c r="K253" s="81"/>
      <c r="L253" s="81"/>
      <c r="M253" s="81"/>
      <c r="N253" s="81"/>
    </row>
    <row r="254" spans="1:14" outlineLevel="1" x14ac:dyDescent="0.25">
      <c r="A254" s="29" t="s">
        <v>361</v>
      </c>
      <c r="D254"/>
      <c r="E254"/>
      <c r="F254"/>
      <c r="G254"/>
      <c r="H254" s="26"/>
      <c r="K254" s="81"/>
      <c r="L254" s="81"/>
      <c r="M254" s="81"/>
      <c r="N254" s="81"/>
    </row>
    <row r="255" spans="1:14" outlineLevel="1" x14ac:dyDescent="0.25">
      <c r="A255" s="29" t="s">
        <v>362</v>
      </c>
      <c r="D255"/>
      <c r="E255"/>
      <c r="F255"/>
      <c r="G255"/>
      <c r="H255" s="26"/>
      <c r="K255" s="81"/>
      <c r="L255" s="81"/>
      <c r="M255" s="81"/>
      <c r="N255" s="81"/>
    </row>
    <row r="256" spans="1:14" outlineLevel="1" x14ac:dyDescent="0.25">
      <c r="A256" s="29" t="s">
        <v>363</v>
      </c>
      <c r="D256"/>
      <c r="E256"/>
      <c r="F256"/>
      <c r="G256"/>
      <c r="H256" s="26"/>
      <c r="K256" s="81"/>
      <c r="L256" s="81"/>
      <c r="M256" s="81"/>
      <c r="N256" s="81"/>
    </row>
    <row r="257" spans="1:14" outlineLevel="1" x14ac:dyDescent="0.25">
      <c r="A257" s="29" t="s">
        <v>364</v>
      </c>
      <c r="D257"/>
      <c r="E257"/>
      <c r="F257"/>
      <c r="G257"/>
      <c r="H257" s="26"/>
      <c r="K257" s="81"/>
      <c r="L257" s="81"/>
      <c r="M257" s="81"/>
      <c r="N257" s="81"/>
    </row>
    <row r="258" spans="1:14" outlineLevel="1" x14ac:dyDescent="0.25">
      <c r="A258" s="29" t="s">
        <v>365</v>
      </c>
      <c r="D258"/>
      <c r="E258"/>
      <c r="F258"/>
      <c r="G258"/>
      <c r="H258" s="26"/>
      <c r="K258" s="81"/>
      <c r="L258" s="81"/>
      <c r="M258" s="81"/>
      <c r="N258" s="81"/>
    </row>
    <row r="259" spans="1:14" outlineLevel="1" x14ac:dyDescent="0.25">
      <c r="A259" s="29" t="s">
        <v>366</v>
      </c>
      <c r="D259"/>
      <c r="E259"/>
      <c r="F259"/>
      <c r="G259"/>
      <c r="H259" s="26"/>
      <c r="K259" s="81"/>
      <c r="L259" s="81"/>
      <c r="M259" s="81"/>
      <c r="N259" s="81"/>
    </row>
    <row r="260" spans="1:14" outlineLevel="1" x14ac:dyDescent="0.25">
      <c r="A260" s="29" t="s">
        <v>367</v>
      </c>
      <c r="D260"/>
      <c r="E260"/>
      <c r="F260"/>
      <c r="G260"/>
      <c r="H260" s="26"/>
      <c r="K260" s="81"/>
      <c r="L260" s="81"/>
      <c r="M260" s="81"/>
      <c r="N260" s="81"/>
    </row>
    <row r="261" spans="1:14" outlineLevel="1" x14ac:dyDescent="0.25">
      <c r="A261" s="29" t="s">
        <v>368</v>
      </c>
      <c r="D261"/>
      <c r="E261"/>
      <c r="F261"/>
      <c r="G261"/>
      <c r="H261" s="26"/>
      <c r="K261" s="81"/>
      <c r="L261" s="81"/>
      <c r="M261" s="81"/>
      <c r="N261" s="81"/>
    </row>
    <row r="262" spans="1:14" outlineLevel="1" x14ac:dyDescent="0.25">
      <c r="A262" s="29" t="s">
        <v>369</v>
      </c>
      <c r="D262"/>
      <c r="E262"/>
      <c r="F262"/>
      <c r="G262"/>
      <c r="H262" s="26"/>
      <c r="K262" s="81"/>
      <c r="L262" s="81"/>
      <c r="M262" s="81"/>
      <c r="N262" s="81"/>
    </row>
    <row r="263" spans="1:14" outlineLevel="1" x14ac:dyDescent="0.25">
      <c r="A263" s="29" t="s">
        <v>370</v>
      </c>
      <c r="D263"/>
      <c r="E263"/>
      <c r="F263"/>
      <c r="G263"/>
      <c r="H263" s="26"/>
      <c r="K263" s="81"/>
      <c r="L263" s="81"/>
      <c r="M263" s="81"/>
      <c r="N263" s="81"/>
    </row>
    <row r="264" spans="1:14" outlineLevel="1" x14ac:dyDescent="0.25">
      <c r="A264" s="29" t="s">
        <v>371</v>
      </c>
      <c r="D264"/>
      <c r="E264"/>
      <c r="F264"/>
      <c r="G264"/>
      <c r="H264" s="26"/>
      <c r="K264" s="81"/>
      <c r="L264" s="81"/>
      <c r="M264" s="81"/>
      <c r="N264" s="81"/>
    </row>
    <row r="265" spans="1:14" outlineLevel="1" x14ac:dyDescent="0.25">
      <c r="A265" s="29" t="s">
        <v>372</v>
      </c>
      <c r="D265"/>
      <c r="E265"/>
      <c r="F265"/>
      <c r="G265"/>
      <c r="H265" s="26"/>
      <c r="K265" s="81"/>
      <c r="L265" s="81"/>
      <c r="M265" s="81"/>
      <c r="N265" s="81"/>
    </row>
    <row r="266" spans="1:14" outlineLevel="1" x14ac:dyDescent="0.25">
      <c r="A266" s="29" t="s">
        <v>373</v>
      </c>
      <c r="D266"/>
      <c r="E266"/>
      <c r="F266"/>
      <c r="G266"/>
      <c r="H266" s="26"/>
      <c r="K266" s="81"/>
      <c r="L266" s="81"/>
      <c r="M266" s="81"/>
      <c r="N266" s="81"/>
    </row>
    <row r="267" spans="1:14" outlineLevel="1" x14ac:dyDescent="0.25">
      <c r="A267" s="29" t="s">
        <v>374</v>
      </c>
      <c r="D267"/>
      <c r="E267"/>
      <c r="F267"/>
      <c r="G267"/>
      <c r="H267" s="26"/>
      <c r="K267" s="81"/>
      <c r="L267" s="81"/>
      <c r="M267" s="81"/>
      <c r="N267" s="81"/>
    </row>
    <row r="268" spans="1:14" outlineLevel="1" x14ac:dyDescent="0.25">
      <c r="A268" s="29" t="s">
        <v>375</v>
      </c>
      <c r="D268"/>
      <c r="E268"/>
      <c r="F268"/>
      <c r="G268"/>
      <c r="H268" s="26"/>
      <c r="K268" s="81"/>
      <c r="L268" s="81"/>
      <c r="M268" s="81"/>
      <c r="N268" s="81"/>
    </row>
    <row r="269" spans="1:14" outlineLevel="1" x14ac:dyDescent="0.25">
      <c r="A269" s="29" t="s">
        <v>376</v>
      </c>
      <c r="D269"/>
      <c r="E269"/>
      <c r="F269"/>
      <c r="G269"/>
      <c r="H269" s="26"/>
      <c r="K269" s="81"/>
      <c r="L269" s="81"/>
      <c r="M269" s="81"/>
      <c r="N269" s="81"/>
    </row>
    <row r="270" spans="1:14" outlineLevel="1" x14ac:dyDescent="0.25">
      <c r="A270" s="29" t="s">
        <v>377</v>
      </c>
      <c r="D270"/>
      <c r="E270"/>
      <c r="F270"/>
      <c r="G270"/>
      <c r="H270" s="26"/>
      <c r="K270" s="81"/>
      <c r="L270" s="81"/>
      <c r="M270" s="81"/>
      <c r="N270" s="81"/>
    </row>
    <row r="271" spans="1:14" outlineLevel="1" x14ac:dyDescent="0.25">
      <c r="A271" s="29" t="s">
        <v>378</v>
      </c>
      <c r="D271"/>
      <c r="E271"/>
      <c r="F271"/>
      <c r="G271"/>
      <c r="H271" s="26"/>
      <c r="K271" s="81"/>
      <c r="L271" s="81"/>
      <c r="M271" s="81"/>
      <c r="N271" s="81"/>
    </row>
    <row r="272" spans="1:14" outlineLevel="1" x14ac:dyDescent="0.25">
      <c r="A272" s="29" t="s">
        <v>379</v>
      </c>
      <c r="D272"/>
      <c r="E272"/>
      <c r="F272"/>
      <c r="G272"/>
      <c r="H272" s="26"/>
      <c r="K272" s="81"/>
      <c r="L272" s="81"/>
      <c r="M272" s="81"/>
      <c r="N272" s="81"/>
    </row>
    <row r="273" spans="1:14" outlineLevel="1" x14ac:dyDescent="0.25">
      <c r="A273" s="29" t="s">
        <v>380</v>
      </c>
      <c r="D273"/>
      <c r="E273"/>
      <c r="F273"/>
      <c r="G273"/>
      <c r="H273" s="26"/>
      <c r="K273" s="81"/>
      <c r="L273" s="81"/>
      <c r="M273" s="81"/>
      <c r="N273" s="81"/>
    </row>
    <row r="274" spans="1:14" outlineLevel="1" x14ac:dyDescent="0.25">
      <c r="A274" s="29" t="s">
        <v>381</v>
      </c>
      <c r="D274"/>
      <c r="E274"/>
      <c r="F274"/>
      <c r="G274"/>
      <c r="H274" s="26"/>
      <c r="K274" s="81"/>
      <c r="L274" s="81"/>
      <c r="M274" s="81"/>
      <c r="N274" s="81"/>
    </row>
    <row r="275" spans="1:14" outlineLevel="1" x14ac:dyDescent="0.25">
      <c r="A275" s="29" t="s">
        <v>382</v>
      </c>
      <c r="D275"/>
      <c r="E275"/>
      <c r="F275"/>
      <c r="G275"/>
      <c r="H275" s="26"/>
      <c r="K275" s="81"/>
      <c r="L275" s="81"/>
      <c r="M275" s="81"/>
      <c r="N275" s="81"/>
    </row>
    <row r="276" spans="1:14" outlineLevel="1" x14ac:dyDescent="0.25">
      <c r="A276" s="29" t="s">
        <v>383</v>
      </c>
      <c r="D276"/>
      <c r="E276"/>
      <c r="F276"/>
      <c r="G276"/>
      <c r="H276" s="26"/>
      <c r="K276" s="81"/>
      <c r="L276" s="81"/>
      <c r="M276" s="81"/>
      <c r="N276" s="81"/>
    </row>
    <row r="277" spans="1:14" outlineLevel="1" x14ac:dyDescent="0.25">
      <c r="A277" s="29" t="s">
        <v>384</v>
      </c>
      <c r="D277"/>
      <c r="E277"/>
      <c r="F277"/>
      <c r="G277"/>
      <c r="H277" s="26"/>
      <c r="K277" s="81"/>
      <c r="L277" s="81"/>
      <c r="M277" s="81"/>
      <c r="N277" s="81"/>
    </row>
    <row r="278" spans="1:14" outlineLevel="1" x14ac:dyDescent="0.25">
      <c r="A278" s="29" t="s">
        <v>385</v>
      </c>
      <c r="D278"/>
      <c r="E278"/>
      <c r="F278"/>
      <c r="G278"/>
      <c r="H278" s="26"/>
      <c r="K278" s="81"/>
      <c r="L278" s="81"/>
      <c r="M278" s="81"/>
      <c r="N278" s="81"/>
    </row>
    <row r="279" spans="1:14" outlineLevel="1" x14ac:dyDescent="0.25">
      <c r="A279" s="29" t="s">
        <v>386</v>
      </c>
      <c r="D279"/>
      <c r="E279"/>
      <c r="F279"/>
      <c r="G279"/>
      <c r="H279" s="26"/>
      <c r="K279" s="81"/>
      <c r="L279" s="81"/>
      <c r="M279" s="81"/>
      <c r="N279" s="81"/>
    </row>
    <row r="280" spans="1:14" outlineLevel="1" x14ac:dyDescent="0.25">
      <c r="A280" s="29" t="s">
        <v>387</v>
      </c>
      <c r="D280"/>
      <c r="E280"/>
      <c r="F280"/>
      <c r="G280"/>
      <c r="H280" s="26"/>
      <c r="K280" s="81"/>
      <c r="L280" s="81"/>
      <c r="M280" s="81"/>
      <c r="N280" s="81"/>
    </row>
    <row r="281" spans="1:14" outlineLevel="1" x14ac:dyDescent="0.25">
      <c r="A281" s="29" t="s">
        <v>388</v>
      </c>
      <c r="D281"/>
      <c r="E281"/>
      <c r="F281"/>
      <c r="G281"/>
      <c r="H281" s="26"/>
      <c r="K281" s="81"/>
      <c r="L281" s="81"/>
      <c r="M281" s="81"/>
      <c r="N281" s="81"/>
    </row>
    <row r="282" spans="1:14" outlineLevel="1" x14ac:dyDescent="0.25">
      <c r="A282" s="29" t="s">
        <v>389</v>
      </c>
      <c r="D282"/>
      <c r="E282"/>
      <c r="F282"/>
      <c r="G282"/>
      <c r="H282" s="26"/>
      <c r="K282" s="81"/>
      <c r="L282" s="81"/>
      <c r="M282" s="81"/>
      <c r="N282" s="81"/>
    </row>
    <row r="283" spans="1:14" outlineLevel="1" x14ac:dyDescent="0.25">
      <c r="A283" s="29" t="s">
        <v>390</v>
      </c>
      <c r="D283"/>
      <c r="E283"/>
      <c r="F283"/>
      <c r="G283"/>
      <c r="H283" s="26"/>
      <c r="K283" s="81"/>
      <c r="L283" s="81"/>
      <c r="M283" s="81"/>
      <c r="N283" s="81"/>
    </row>
    <row r="284" spans="1:14" outlineLevel="1" x14ac:dyDescent="0.25">
      <c r="A284" s="29" t="s">
        <v>391</v>
      </c>
      <c r="D284"/>
      <c r="E284"/>
      <c r="F284"/>
      <c r="G284"/>
      <c r="H284" s="26"/>
      <c r="K284" s="81"/>
      <c r="L284" s="81"/>
      <c r="M284" s="81"/>
      <c r="N284" s="81"/>
    </row>
    <row r="285" spans="1:14" ht="37.5" x14ac:dyDescent="0.25">
      <c r="A285" s="40"/>
      <c r="B285" s="40" t="s">
        <v>392</v>
      </c>
      <c r="C285" s="40" t="s">
        <v>393</v>
      </c>
      <c r="D285" s="40" t="s">
        <v>393</v>
      </c>
      <c r="E285" s="40"/>
      <c r="F285" s="41"/>
      <c r="G285" s="42"/>
      <c r="H285" s="26"/>
      <c r="I285" s="33"/>
      <c r="J285" s="33"/>
      <c r="K285" s="33"/>
      <c r="L285" s="33"/>
      <c r="M285" s="35"/>
    </row>
    <row r="286" spans="1:14" ht="18.75" x14ac:dyDescent="0.25">
      <c r="A286" s="82" t="s">
        <v>394</v>
      </c>
      <c r="B286" s="83"/>
      <c r="C286" s="83"/>
      <c r="D286" s="83"/>
      <c r="E286" s="83"/>
      <c r="F286" s="84"/>
      <c r="G286" s="83"/>
      <c r="H286" s="26"/>
      <c r="I286" s="33"/>
      <c r="J286" s="33"/>
      <c r="K286" s="33"/>
      <c r="L286" s="33"/>
      <c r="M286" s="35"/>
    </row>
    <row r="287" spans="1:14" ht="18.75" x14ac:dyDescent="0.25">
      <c r="A287" s="82" t="s">
        <v>395</v>
      </c>
      <c r="B287" s="83"/>
      <c r="C287" s="83"/>
      <c r="D287" s="83"/>
      <c r="E287" s="83"/>
      <c r="F287" s="84"/>
      <c r="G287" s="83"/>
      <c r="H287" s="26"/>
      <c r="I287" s="33"/>
      <c r="J287" s="33"/>
      <c r="K287" s="33"/>
      <c r="L287" s="33"/>
      <c r="M287" s="35"/>
    </row>
    <row r="288" spans="1:14" x14ac:dyDescent="0.25">
      <c r="A288" s="29" t="s">
        <v>396</v>
      </c>
      <c r="B288" s="45" t="s">
        <v>397</v>
      </c>
      <c r="C288" s="44">
        <f>ROW(B38)</f>
        <v>38</v>
      </c>
      <c r="D288" s="58"/>
      <c r="E288" s="58"/>
      <c r="F288" s="58"/>
      <c r="G288" s="58"/>
      <c r="H288" s="26"/>
      <c r="I288" s="45"/>
      <c r="J288" s="44"/>
      <c r="L288" s="58"/>
      <c r="M288" s="58"/>
      <c r="N288" s="58"/>
    </row>
    <row r="289" spans="1:14" x14ac:dyDescent="0.25">
      <c r="A289" s="29" t="s">
        <v>398</v>
      </c>
      <c r="B289" s="45" t="s">
        <v>399</v>
      </c>
      <c r="C289" s="44">
        <f>ROW(B39)</f>
        <v>39</v>
      </c>
      <c r="E289" s="58"/>
      <c r="F289" s="58"/>
      <c r="H289" s="26"/>
      <c r="I289" s="45"/>
      <c r="J289" s="44"/>
      <c r="L289" s="58"/>
      <c r="M289" s="58"/>
    </row>
    <row r="290" spans="1:14" x14ac:dyDescent="0.25">
      <c r="A290" s="29" t="s">
        <v>400</v>
      </c>
      <c r="B290" s="45" t="s">
        <v>401</v>
      </c>
      <c r="C290" s="44" t="str">
        <f>ROW('[1]B1. HTT Mortgage Assets'!B43)&amp; " for Mortgage Assets"</f>
        <v>43 for Mortgage Assets</v>
      </c>
      <c r="D290" s="44" t="str">
        <f>ROW('[1]B2. HTT Public Sector Assets'!B48)&amp; " for Public Sector Assets"</f>
        <v>48 for Public Sector Assets</v>
      </c>
      <c r="E290" s="85"/>
      <c r="F290" s="58"/>
      <c r="G290" s="85"/>
      <c r="H290" s="26"/>
      <c r="I290" s="45"/>
      <c r="J290" s="44"/>
      <c r="K290" s="44"/>
      <c r="L290" s="85"/>
      <c r="M290" s="58"/>
      <c r="N290" s="85"/>
    </row>
    <row r="291" spans="1:14" x14ac:dyDescent="0.25">
      <c r="A291" s="29" t="s">
        <v>402</v>
      </c>
      <c r="B291" s="45" t="s">
        <v>403</v>
      </c>
      <c r="C291" s="44">
        <f>ROW(B52)</f>
        <v>52</v>
      </c>
      <c r="H291" s="26"/>
      <c r="I291" s="45"/>
      <c r="J291" s="44"/>
    </row>
    <row r="292" spans="1:14" x14ac:dyDescent="0.25">
      <c r="A292" s="29" t="s">
        <v>404</v>
      </c>
      <c r="B292" s="45" t="s">
        <v>405</v>
      </c>
      <c r="C292" s="86" t="str">
        <f>ROW('[1]B1. HTT Mortgage Assets'!B186)&amp;" for Residential Mortgage Assets"</f>
        <v>186 for Residential Mortgage Assets</v>
      </c>
      <c r="D292" s="44" t="str">
        <f>ROW('[1]B1. HTT Mortgage Assets'!B287 )&amp; " for Commercial Mortgage Assets"</f>
        <v>287 for Commercial Mortgage Assets</v>
      </c>
      <c r="E292" s="85"/>
      <c r="F292" s="44" t="str">
        <f>ROW('[1]B2. HTT Public Sector Assets'!B18)&amp; " for Public Sector Assets"</f>
        <v>18 for Public Sector Assets</v>
      </c>
      <c r="G292" s="85"/>
      <c r="H292" s="26"/>
      <c r="I292" s="45"/>
      <c r="J292" s="81"/>
      <c r="K292" s="44"/>
      <c r="L292" s="85"/>
      <c r="N292" s="85"/>
    </row>
    <row r="293" spans="1:14" x14ac:dyDescent="0.25">
      <c r="A293" s="29" t="s">
        <v>406</v>
      </c>
      <c r="B293" s="45" t="s">
        <v>407</v>
      </c>
      <c r="C293" s="44" t="str">
        <f>ROW('[1]B1. HTT Mortgage Assets'!B149)&amp;" for Mortgage Assets"</f>
        <v>149 for Mortgage Assets</v>
      </c>
      <c r="D293" s="44" t="str">
        <f>ROW('[1]B2. HTT Public Sector Assets'!B129)&amp;" for Public Sector Assets"</f>
        <v>129 for Public Sector Assets</v>
      </c>
      <c r="H293" s="26"/>
      <c r="I293" s="45"/>
      <c r="M293" s="85"/>
    </row>
    <row r="294" spans="1:14" x14ac:dyDescent="0.25">
      <c r="A294" s="29" t="s">
        <v>408</v>
      </c>
      <c r="B294" s="45" t="s">
        <v>409</v>
      </c>
      <c r="C294" s="44">
        <f>ROW(B111)</f>
        <v>111</v>
      </c>
      <c r="F294" s="85"/>
      <c r="H294" s="26"/>
      <c r="I294" s="45"/>
      <c r="J294" s="44"/>
      <c r="M294" s="85"/>
    </row>
    <row r="295" spans="1:14" x14ac:dyDescent="0.25">
      <c r="A295" s="29" t="s">
        <v>410</v>
      </c>
      <c r="B295" s="45" t="s">
        <v>411</v>
      </c>
      <c r="C295" s="44">
        <f>ROW(B163)</f>
        <v>163</v>
      </c>
      <c r="E295" s="85"/>
      <c r="F295" s="85"/>
      <c r="H295" s="26"/>
      <c r="I295" s="45"/>
      <c r="J295" s="44"/>
      <c r="L295" s="85"/>
      <c r="M295" s="85"/>
    </row>
    <row r="296" spans="1:14" x14ac:dyDescent="0.25">
      <c r="A296" s="29" t="s">
        <v>412</v>
      </c>
      <c r="B296" s="45" t="s">
        <v>413</v>
      </c>
      <c r="C296" s="44">
        <f>ROW(B137)</f>
        <v>137</v>
      </c>
      <c r="E296" s="85"/>
      <c r="F296" s="85"/>
      <c r="H296" s="26"/>
      <c r="I296" s="45"/>
      <c r="J296" s="44"/>
      <c r="L296" s="85"/>
      <c r="M296" s="85"/>
    </row>
    <row r="297" spans="1:14" ht="30" x14ac:dyDescent="0.25">
      <c r="A297" s="29" t="s">
        <v>414</v>
      </c>
      <c r="B297" s="29" t="s">
        <v>415</v>
      </c>
      <c r="C297" s="44" t="str">
        <f>ROW('[1]C. HTT Harmonised Glossary'!B17)&amp;" for Harmonised Glossary"</f>
        <v>17 for Harmonised Glossary</v>
      </c>
      <c r="E297" s="85"/>
      <c r="H297" s="26"/>
      <c r="J297" s="44"/>
      <c r="L297" s="85"/>
    </row>
    <row r="298" spans="1:14" x14ac:dyDescent="0.25">
      <c r="A298" s="29" t="s">
        <v>416</v>
      </c>
      <c r="B298" s="45" t="s">
        <v>417</v>
      </c>
      <c r="C298" s="44">
        <f>ROW(B65)</f>
        <v>65</v>
      </c>
      <c r="E298" s="85"/>
      <c r="H298" s="26"/>
      <c r="I298" s="45"/>
      <c r="J298" s="44"/>
      <c r="L298" s="85"/>
    </row>
    <row r="299" spans="1:14" x14ac:dyDescent="0.25">
      <c r="A299" s="29" t="s">
        <v>418</v>
      </c>
      <c r="B299" s="45" t="s">
        <v>419</v>
      </c>
      <c r="C299" s="44">
        <f>ROW(B88)</f>
        <v>88</v>
      </c>
      <c r="E299" s="85"/>
      <c r="H299" s="26"/>
      <c r="I299" s="45"/>
      <c r="J299" s="44"/>
      <c r="L299" s="85"/>
    </row>
    <row r="300" spans="1:14" x14ac:dyDescent="0.25">
      <c r="A300" s="29" t="s">
        <v>420</v>
      </c>
      <c r="B300" s="45" t="s">
        <v>421</v>
      </c>
      <c r="C300" s="44" t="str">
        <f>ROW('[1]B1. HTT Mortgage Assets'!B179)&amp; " for Mortgage Assets"</f>
        <v>179 for Mortgage Assets</v>
      </c>
      <c r="D300" s="44" t="str">
        <f>ROW('[1]B2. HTT Public Sector Assets'!B166)&amp; " for Public Sector Assets"</f>
        <v>166 for Public Sector Assets</v>
      </c>
      <c r="E300" s="85"/>
      <c r="H300" s="26"/>
      <c r="I300" s="45"/>
      <c r="J300" s="44"/>
      <c r="K300" s="44"/>
      <c r="L300" s="85"/>
    </row>
    <row r="301" spans="1:14" outlineLevel="1" x14ac:dyDescent="0.25">
      <c r="A301" s="29" t="s">
        <v>422</v>
      </c>
      <c r="B301" s="45"/>
      <c r="C301" s="44"/>
      <c r="D301" s="44"/>
      <c r="E301" s="85"/>
      <c r="H301" s="26"/>
      <c r="I301" s="45"/>
      <c r="J301" s="44"/>
      <c r="K301" s="44"/>
      <c r="L301" s="85"/>
    </row>
    <row r="302" spans="1:14" outlineLevel="1" x14ac:dyDescent="0.25">
      <c r="A302" s="29" t="s">
        <v>423</v>
      </c>
      <c r="B302" s="45"/>
      <c r="C302" s="44"/>
      <c r="D302" s="44"/>
      <c r="E302" s="85"/>
      <c r="H302" s="26"/>
      <c r="I302" s="45"/>
      <c r="J302" s="44"/>
      <c r="K302" s="44"/>
      <c r="L302" s="85"/>
    </row>
    <row r="303" spans="1:14" outlineLevel="1" x14ac:dyDescent="0.25">
      <c r="A303" s="29" t="s">
        <v>424</v>
      </c>
      <c r="B303" s="45"/>
      <c r="C303" s="44"/>
      <c r="D303" s="44"/>
      <c r="E303" s="85"/>
      <c r="H303" s="26"/>
      <c r="I303" s="45"/>
      <c r="J303" s="44"/>
      <c r="K303" s="44"/>
      <c r="L303" s="85"/>
    </row>
    <row r="304" spans="1:14" outlineLevel="1" x14ac:dyDescent="0.25">
      <c r="A304" s="29" t="s">
        <v>425</v>
      </c>
      <c r="B304" s="45"/>
      <c r="C304" s="44"/>
      <c r="D304" s="44"/>
      <c r="E304" s="85"/>
      <c r="H304" s="26"/>
      <c r="I304" s="45"/>
      <c r="J304" s="44"/>
      <c r="K304" s="44"/>
      <c r="L304" s="85"/>
    </row>
    <row r="305" spans="1:13" outlineLevel="1" x14ac:dyDescent="0.25">
      <c r="A305" s="29" t="s">
        <v>426</v>
      </c>
      <c r="B305" s="45"/>
      <c r="C305" s="44"/>
      <c r="D305" s="44"/>
      <c r="E305" s="85"/>
      <c r="H305" s="26"/>
      <c r="I305" s="45"/>
      <c r="J305" s="44"/>
      <c r="K305" s="44"/>
      <c r="L305" s="85"/>
    </row>
    <row r="306" spans="1:13" outlineLevel="1" x14ac:dyDescent="0.25">
      <c r="A306" s="29" t="s">
        <v>427</v>
      </c>
      <c r="B306" s="45"/>
      <c r="C306" s="44"/>
      <c r="D306" s="44"/>
      <c r="E306" s="85"/>
      <c r="H306" s="26"/>
      <c r="I306" s="45"/>
      <c r="J306" s="44"/>
      <c r="K306" s="44"/>
      <c r="L306" s="85"/>
    </row>
    <row r="307" spans="1:13" outlineLevel="1" x14ac:dyDescent="0.25">
      <c r="A307" s="29" t="s">
        <v>428</v>
      </c>
      <c r="B307" s="45"/>
      <c r="C307" s="44"/>
      <c r="D307" s="44"/>
      <c r="E307" s="85"/>
      <c r="H307" s="26"/>
      <c r="I307" s="45"/>
      <c r="J307" s="44"/>
      <c r="K307" s="44"/>
      <c r="L307" s="85"/>
    </row>
    <row r="308" spans="1:13" outlineLevel="1" x14ac:dyDescent="0.25">
      <c r="A308" s="29" t="s">
        <v>429</v>
      </c>
      <c r="B308" s="45"/>
      <c r="C308" s="44"/>
      <c r="D308" s="44"/>
      <c r="E308" s="85"/>
      <c r="H308" s="26"/>
      <c r="I308" s="45"/>
      <c r="J308" s="44"/>
      <c r="K308" s="44"/>
      <c r="L308" s="85"/>
    </row>
    <row r="309" spans="1:13" outlineLevel="1" x14ac:dyDescent="0.25">
      <c r="A309" s="29" t="s">
        <v>430</v>
      </c>
      <c r="B309" s="45"/>
      <c r="C309" s="44"/>
      <c r="D309" s="44"/>
      <c r="E309" s="85"/>
      <c r="H309" s="26"/>
      <c r="I309" s="45"/>
      <c r="J309" s="44"/>
      <c r="K309" s="44"/>
      <c r="L309" s="85"/>
    </row>
    <row r="310" spans="1:13" outlineLevel="1" x14ac:dyDescent="0.25">
      <c r="A310" s="29" t="s">
        <v>431</v>
      </c>
      <c r="H310" s="26"/>
    </row>
    <row r="311" spans="1:13" ht="37.5" x14ac:dyDescent="0.25">
      <c r="A311" s="41"/>
      <c r="B311" s="40" t="s">
        <v>27</v>
      </c>
      <c r="C311" s="41"/>
      <c r="D311" s="41"/>
      <c r="E311" s="41"/>
      <c r="F311" s="41"/>
      <c r="G311" s="42"/>
      <c r="H311" s="26"/>
      <c r="I311" s="33"/>
      <c r="J311" s="35"/>
      <c r="K311" s="35"/>
      <c r="L311" s="35"/>
      <c r="M311" s="35"/>
    </row>
    <row r="312" spans="1:13" x14ac:dyDescent="0.25">
      <c r="A312" s="29" t="s">
        <v>432</v>
      </c>
      <c r="B312" s="55" t="s">
        <v>433</v>
      </c>
      <c r="C312" s="29" t="s">
        <v>434</v>
      </c>
      <c r="H312" s="26"/>
      <c r="I312" s="55"/>
      <c r="J312" s="44"/>
    </row>
    <row r="313" spans="1:13" outlineLevel="1" x14ac:dyDescent="0.25">
      <c r="A313" s="29" t="s">
        <v>435</v>
      </c>
      <c r="B313" s="55"/>
      <c r="C313" s="44"/>
      <c r="H313" s="26"/>
      <c r="I313" s="55"/>
      <c r="J313" s="44"/>
    </row>
    <row r="314" spans="1:13" outlineLevel="1" x14ac:dyDescent="0.25">
      <c r="A314" s="29" t="s">
        <v>436</v>
      </c>
      <c r="B314" s="55"/>
      <c r="C314" s="44"/>
      <c r="H314" s="26"/>
      <c r="I314" s="55"/>
      <c r="J314" s="44"/>
    </row>
    <row r="315" spans="1:13" outlineLevel="1" x14ac:dyDescent="0.25">
      <c r="A315" s="29" t="s">
        <v>437</v>
      </c>
      <c r="B315" s="55"/>
      <c r="C315" s="44"/>
      <c r="H315" s="26"/>
      <c r="I315" s="55"/>
      <c r="J315" s="44"/>
    </row>
    <row r="316" spans="1:13" outlineLevel="1" x14ac:dyDescent="0.25">
      <c r="A316" s="29" t="s">
        <v>438</v>
      </c>
      <c r="B316" s="55"/>
      <c r="C316" s="44"/>
      <c r="H316" s="26"/>
      <c r="I316" s="55"/>
      <c r="J316" s="44"/>
    </row>
    <row r="317" spans="1:13" outlineLevel="1" x14ac:dyDescent="0.25">
      <c r="A317" s="29" t="s">
        <v>439</v>
      </c>
      <c r="B317" s="55"/>
      <c r="C317" s="44"/>
      <c r="H317" s="26"/>
      <c r="I317" s="55"/>
      <c r="J317" s="44"/>
    </row>
    <row r="318" spans="1:13" outlineLevel="1" x14ac:dyDescent="0.25">
      <c r="A318" s="29" t="s">
        <v>440</v>
      </c>
      <c r="B318" s="55"/>
      <c r="C318" s="44"/>
      <c r="H318" s="26"/>
      <c r="I318" s="55"/>
      <c r="J318" s="44"/>
    </row>
    <row r="319" spans="1:13" ht="18.75" x14ac:dyDescent="0.25">
      <c r="A319" s="41"/>
      <c r="B319" s="40" t="s">
        <v>28</v>
      </c>
      <c r="C319" s="41"/>
      <c r="D319" s="41"/>
      <c r="E319" s="41"/>
      <c r="F319" s="41"/>
      <c r="G319" s="42"/>
      <c r="H319" s="26"/>
      <c r="I319" s="33"/>
      <c r="J319" s="35"/>
      <c r="K319" s="35"/>
      <c r="L319" s="35"/>
      <c r="M319" s="35"/>
    </row>
    <row r="320" spans="1:13" ht="15" customHeight="1" outlineLevel="1" x14ac:dyDescent="0.25">
      <c r="A320" s="50"/>
      <c r="B320" s="51" t="s">
        <v>441</v>
      </c>
      <c r="C320" s="50"/>
      <c r="D320" s="50"/>
      <c r="E320" s="52"/>
      <c r="F320" s="53"/>
      <c r="G320" s="53"/>
      <c r="H320" s="26"/>
      <c r="L320" s="26"/>
      <c r="M320" s="26"/>
    </row>
    <row r="321" spans="1:8" outlineLevel="1" x14ac:dyDescent="0.25">
      <c r="A321" s="29" t="s">
        <v>442</v>
      </c>
      <c r="B321" s="45" t="s">
        <v>443</v>
      </c>
      <c r="C321" s="45"/>
      <c r="H321" s="26"/>
    </row>
    <row r="322" spans="1:8" outlineLevel="1" x14ac:dyDescent="0.25">
      <c r="A322" s="29" t="s">
        <v>444</v>
      </c>
      <c r="B322" s="45" t="s">
        <v>445</v>
      </c>
      <c r="C322" s="45"/>
      <c r="H322" s="26"/>
    </row>
    <row r="323" spans="1:8" outlineLevel="1" x14ac:dyDescent="0.25">
      <c r="A323" s="29" t="s">
        <v>446</v>
      </c>
      <c r="B323" s="45" t="s">
        <v>447</v>
      </c>
      <c r="C323" s="45"/>
      <c r="H323" s="26"/>
    </row>
    <row r="324" spans="1:8" outlineLevel="1" x14ac:dyDescent="0.25">
      <c r="A324" s="29" t="s">
        <v>448</v>
      </c>
      <c r="B324" s="45" t="s">
        <v>449</v>
      </c>
      <c r="H324" s="26"/>
    </row>
    <row r="325" spans="1:8" outlineLevel="1" x14ac:dyDescent="0.25">
      <c r="A325" s="29" t="s">
        <v>450</v>
      </c>
      <c r="B325" s="45" t="s">
        <v>451</v>
      </c>
      <c r="H325" s="26"/>
    </row>
    <row r="326" spans="1:8" outlineLevel="1" x14ac:dyDescent="0.25">
      <c r="A326" s="29" t="s">
        <v>452</v>
      </c>
      <c r="B326" s="45" t="s">
        <v>453</v>
      </c>
      <c r="H326" s="26"/>
    </row>
    <row r="327" spans="1:8" outlineLevel="1" x14ac:dyDescent="0.25">
      <c r="A327" s="29" t="s">
        <v>454</v>
      </c>
      <c r="B327" s="45" t="s">
        <v>455</v>
      </c>
      <c r="H327" s="26"/>
    </row>
    <row r="328" spans="1:8" outlineLevel="1" x14ac:dyDescent="0.25">
      <c r="A328" s="29" t="s">
        <v>456</v>
      </c>
      <c r="B328" s="45" t="s">
        <v>457</v>
      </c>
      <c r="H328" s="26"/>
    </row>
    <row r="329" spans="1:8" outlineLevel="1" x14ac:dyDescent="0.25">
      <c r="A329" s="29" t="s">
        <v>458</v>
      </c>
      <c r="B329" s="45" t="s">
        <v>459</v>
      </c>
      <c r="H329" s="26"/>
    </row>
    <row r="330" spans="1:8" outlineLevel="1" x14ac:dyDescent="0.25">
      <c r="A330" s="29" t="s">
        <v>460</v>
      </c>
      <c r="B330" s="64" t="s">
        <v>461</v>
      </c>
      <c r="H330" s="26"/>
    </row>
    <row r="331" spans="1:8" outlineLevel="1" x14ac:dyDescent="0.25">
      <c r="A331" s="29" t="s">
        <v>462</v>
      </c>
      <c r="B331" s="64" t="s">
        <v>461</v>
      </c>
      <c r="H331" s="26"/>
    </row>
    <row r="332" spans="1:8" outlineLevel="1" x14ac:dyDescent="0.25">
      <c r="A332" s="29" t="s">
        <v>463</v>
      </c>
      <c r="B332" s="64" t="s">
        <v>461</v>
      </c>
      <c r="H332" s="26"/>
    </row>
    <row r="333" spans="1:8" outlineLevel="1" x14ac:dyDescent="0.25">
      <c r="A333" s="29" t="s">
        <v>464</v>
      </c>
      <c r="B333" s="64" t="s">
        <v>461</v>
      </c>
      <c r="H333" s="26"/>
    </row>
    <row r="334" spans="1:8" outlineLevel="1" x14ac:dyDescent="0.25">
      <c r="A334" s="29" t="s">
        <v>465</v>
      </c>
      <c r="B334" s="64" t="s">
        <v>461</v>
      </c>
      <c r="H334" s="26"/>
    </row>
    <row r="335" spans="1:8" outlineLevel="1" x14ac:dyDescent="0.25">
      <c r="A335" s="29" t="s">
        <v>466</v>
      </c>
      <c r="B335" s="64" t="s">
        <v>461</v>
      </c>
      <c r="H335" s="26"/>
    </row>
    <row r="336" spans="1:8" outlineLevel="1" x14ac:dyDescent="0.25">
      <c r="A336" s="29" t="s">
        <v>467</v>
      </c>
      <c r="B336" s="64" t="s">
        <v>461</v>
      </c>
      <c r="H336" s="26"/>
    </row>
    <row r="337" spans="1:8" outlineLevel="1" x14ac:dyDescent="0.25">
      <c r="A337" s="29" t="s">
        <v>468</v>
      </c>
      <c r="B337" s="64" t="s">
        <v>461</v>
      </c>
      <c r="H337" s="26"/>
    </row>
    <row r="338" spans="1:8" outlineLevel="1" x14ac:dyDescent="0.25">
      <c r="A338" s="29" t="s">
        <v>469</v>
      </c>
      <c r="B338" s="64" t="s">
        <v>461</v>
      </c>
      <c r="H338" s="26"/>
    </row>
    <row r="339" spans="1:8" outlineLevel="1" x14ac:dyDescent="0.25">
      <c r="A339" s="29" t="s">
        <v>470</v>
      </c>
      <c r="B339" s="64" t="s">
        <v>461</v>
      </c>
      <c r="H339" s="26"/>
    </row>
    <row r="340" spans="1:8" outlineLevel="1" x14ac:dyDescent="0.25">
      <c r="A340" s="29" t="s">
        <v>471</v>
      </c>
      <c r="B340" s="64" t="s">
        <v>461</v>
      </c>
      <c r="H340" s="26"/>
    </row>
    <row r="341" spans="1:8" outlineLevel="1" x14ac:dyDescent="0.25">
      <c r="A341" s="29" t="s">
        <v>472</v>
      </c>
      <c r="B341" s="64" t="s">
        <v>461</v>
      </c>
      <c r="H341" s="26"/>
    </row>
    <row r="342" spans="1:8" outlineLevel="1" x14ac:dyDescent="0.25">
      <c r="A342" s="29" t="s">
        <v>473</v>
      </c>
      <c r="B342" s="64" t="s">
        <v>461</v>
      </c>
      <c r="H342" s="26"/>
    </row>
    <row r="343" spans="1:8" outlineLevel="1" x14ac:dyDescent="0.25">
      <c r="A343" s="29" t="s">
        <v>474</v>
      </c>
      <c r="B343" s="64" t="s">
        <v>461</v>
      </c>
      <c r="H343" s="26"/>
    </row>
    <row r="344" spans="1:8" outlineLevel="1" x14ac:dyDescent="0.25">
      <c r="A344" s="29" t="s">
        <v>475</v>
      </c>
      <c r="B344" s="64" t="s">
        <v>461</v>
      </c>
      <c r="H344" s="26"/>
    </row>
    <row r="345" spans="1:8" outlineLevel="1" x14ac:dyDescent="0.25">
      <c r="A345" s="29" t="s">
        <v>476</v>
      </c>
      <c r="B345" s="64" t="s">
        <v>461</v>
      </c>
      <c r="H345" s="26"/>
    </row>
    <row r="346" spans="1:8" outlineLevel="1" x14ac:dyDescent="0.25">
      <c r="A346" s="29" t="s">
        <v>477</v>
      </c>
      <c r="B346" s="64" t="s">
        <v>461</v>
      </c>
      <c r="H346" s="26"/>
    </row>
    <row r="347" spans="1:8" outlineLevel="1" x14ac:dyDescent="0.25">
      <c r="A347" s="29" t="s">
        <v>478</v>
      </c>
      <c r="B347" s="64" t="s">
        <v>461</v>
      </c>
      <c r="H347" s="26"/>
    </row>
    <row r="348" spans="1:8" outlineLevel="1" x14ac:dyDescent="0.25">
      <c r="A348" s="29" t="s">
        <v>479</v>
      </c>
      <c r="B348" s="64" t="s">
        <v>461</v>
      </c>
      <c r="H348" s="26"/>
    </row>
    <row r="349" spans="1:8" outlineLevel="1" x14ac:dyDescent="0.25">
      <c r="A349" s="29" t="s">
        <v>480</v>
      </c>
      <c r="B349" s="64" t="s">
        <v>461</v>
      </c>
      <c r="H349" s="26"/>
    </row>
    <row r="350" spans="1:8" outlineLevel="1" x14ac:dyDescent="0.25">
      <c r="A350" s="29" t="s">
        <v>481</v>
      </c>
      <c r="B350" s="64" t="s">
        <v>461</v>
      </c>
      <c r="H350" s="26"/>
    </row>
    <row r="351" spans="1:8" outlineLevel="1" x14ac:dyDescent="0.25">
      <c r="A351" s="29" t="s">
        <v>482</v>
      </c>
      <c r="B351" s="64" t="s">
        <v>461</v>
      </c>
      <c r="H351" s="26"/>
    </row>
    <row r="352" spans="1:8" outlineLevel="1" x14ac:dyDescent="0.25">
      <c r="A352" s="29" t="s">
        <v>483</v>
      </c>
      <c r="B352" s="64" t="s">
        <v>461</v>
      </c>
      <c r="H352" s="26"/>
    </row>
    <row r="353" spans="1:8" outlineLevel="1" x14ac:dyDescent="0.25">
      <c r="A353" s="29" t="s">
        <v>484</v>
      </c>
      <c r="B353" s="64" t="s">
        <v>461</v>
      </c>
      <c r="H353" s="26"/>
    </row>
    <row r="354" spans="1:8" outlineLevel="1" x14ac:dyDescent="0.25">
      <c r="A354" s="29" t="s">
        <v>485</v>
      </c>
      <c r="B354" s="64" t="s">
        <v>461</v>
      </c>
      <c r="H354" s="26"/>
    </row>
    <row r="355" spans="1:8" outlineLevel="1" x14ac:dyDescent="0.25">
      <c r="A355" s="29" t="s">
        <v>486</v>
      </c>
      <c r="B355" s="64" t="s">
        <v>461</v>
      </c>
      <c r="H355" s="26"/>
    </row>
    <row r="356" spans="1:8" outlineLevel="1" x14ac:dyDescent="0.25">
      <c r="A356" s="29" t="s">
        <v>487</v>
      </c>
      <c r="B356" s="64" t="s">
        <v>461</v>
      </c>
      <c r="H356" s="26"/>
    </row>
    <row r="357" spans="1:8" outlineLevel="1" x14ac:dyDescent="0.25">
      <c r="A357" s="29" t="s">
        <v>488</v>
      </c>
      <c r="B357" s="64" t="s">
        <v>461</v>
      </c>
      <c r="H357" s="26"/>
    </row>
    <row r="358" spans="1:8" outlineLevel="1" x14ac:dyDescent="0.25">
      <c r="A358" s="29" t="s">
        <v>489</v>
      </c>
      <c r="B358" s="64" t="s">
        <v>461</v>
      </c>
      <c r="H358" s="26"/>
    </row>
    <row r="359" spans="1:8" outlineLevel="1" x14ac:dyDescent="0.25">
      <c r="A359" s="29" t="s">
        <v>490</v>
      </c>
      <c r="B359" s="64" t="s">
        <v>461</v>
      </c>
      <c r="H359" s="26"/>
    </row>
    <row r="360" spans="1:8" outlineLevel="1" x14ac:dyDescent="0.25">
      <c r="A360" s="29" t="s">
        <v>491</v>
      </c>
      <c r="B360" s="64" t="s">
        <v>461</v>
      </c>
      <c r="H360" s="26"/>
    </row>
    <row r="361" spans="1:8" outlineLevel="1" x14ac:dyDescent="0.25">
      <c r="A361" s="29" t="s">
        <v>492</v>
      </c>
      <c r="B361" s="64" t="s">
        <v>461</v>
      </c>
      <c r="H361" s="26"/>
    </row>
    <row r="362" spans="1:8" outlineLevel="1" x14ac:dyDescent="0.25">
      <c r="A362" s="29" t="s">
        <v>493</v>
      </c>
      <c r="B362" s="64" t="s">
        <v>461</v>
      </c>
      <c r="H362" s="26"/>
    </row>
    <row r="363" spans="1:8" outlineLevel="1" x14ac:dyDescent="0.25">
      <c r="A363" s="29" t="s">
        <v>494</v>
      </c>
      <c r="B363" s="64" t="s">
        <v>461</v>
      </c>
      <c r="H363" s="26"/>
    </row>
    <row r="364" spans="1:8" outlineLevel="1" x14ac:dyDescent="0.25">
      <c r="A364" s="29" t="s">
        <v>495</v>
      </c>
      <c r="B364" s="64" t="s">
        <v>461</v>
      </c>
      <c r="H364" s="26"/>
    </row>
    <row r="365" spans="1:8" outlineLevel="1" x14ac:dyDescent="0.25">
      <c r="A365" s="29" t="s">
        <v>496</v>
      </c>
      <c r="B365" s="64" t="s">
        <v>461</v>
      </c>
      <c r="H365" s="26"/>
    </row>
    <row r="366" spans="1:8" x14ac:dyDescent="0.25">
      <c r="H366" s="26"/>
    </row>
    <row r="367" spans="1:8" x14ac:dyDescent="0.25">
      <c r="H367" s="26"/>
    </row>
    <row r="368" spans="1:8" x14ac:dyDescent="0.25">
      <c r="H368" s="26"/>
    </row>
    <row r="369" spans="8:8" x14ac:dyDescent="0.25">
      <c r="H369" s="26"/>
    </row>
    <row r="370" spans="8:8" x14ac:dyDescent="0.25">
      <c r="H370" s="26"/>
    </row>
    <row r="371" spans="8:8" x14ac:dyDescent="0.25">
      <c r="H371" s="26"/>
    </row>
    <row r="372" spans="8:8" x14ac:dyDescent="0.25">
      <c r="H372" s="26"/>
    </row>
    <row r="373" spans="8:8" x14ac:dyDescent="0.25">
      <c r="H373" s="26"/>
    </row>
    <row r="374" spans="8:8" x14ac:dyDescent="0.25">
      <c r="H374" s="26"/>
    </row>
    <row r="375" spans="8:8" x14ac:dyDescent="0.25">
      <c r="H375" s="26"/>
    </row>
    <row r="376" spans="8:8" x14ac:dyDescent="0.25">
      <c r="H376" s="26"/>
    </row>
    <row r="377" spans="8:8" x14ac:dyDescent="0.25">
      <c r="H377" s="26"/>
    </row>
    <row r="378" spans="8:8" x14ac:dyDescent="0.25">
      <c r="H378" s="26"/>
    </row>
    <row r="379" spans="8:8" x14ac:dyDescent="0.25">
      <c r="H379" s="26"/>
    </row>
    <row r="380" spans="8:8" x14ac:dyDescent="0.25">
      <c r="H380" s="26"/>
    </row>
    <row r="381" spans="8:8" x14ac:dyDescent="0.25">
      <c r="H381" s="26"/>
    </row>
    <row r="382" spans="8:8" x14ac:dyDescent="0.25">
      <c r="H382" s="26"/>
    </row>
    <row r="383" spans="8:8" x14ac:dyDescent="0.25">
      <c r="H383" s="26"/>
    </row>
    <row r="384" spans="8:8" x14ac:dyDescent="0.25">
      <c r="H384" s="26"/>
    </row>
    <row r="385" spans="8:8" x14ac:dyDescent="0.25">
      <c r="H385" s="26"/>
    </row>
    <row r="386" spans="8:8" x14ac:dyDescent="0.25">
      <c r="H386" s="26"/>
    </row>
    <row r="387" spans="8:8" x14ac:dyDescent="0.25">
      <c r="H387" s="26"/>
    </row>
    <row r="388" spans="8:8" x14ac:dyDescent="0.25">
      <c r="H388" s="26"/>
    </row>
    <row r="389" spans="8:8" x14ac:dyDescent="0.25">
      <c r="H389" s="26"/>
    </row>
    <row r="390" spans="8:8" x14ac:dyDescent="0.25">
      <c r="H390" s="26"/>
    </row>
    <row r="391" spans="8:8" x14ac:dyDescent="0.25">
      <c r="H391" s="26"/>
    </row>
    <row r="392" spans="8:8" x14ac:dyDescent="0.25">
      <c r="H392" s="26"/>
    </row>
    <row r="393" spans="8:8" x14ac:dyDescent="0.25">
      <c r="H393" s="26"/>
    </row>
    <row r="394" spans="8:8" x14ac:dyDescent="0.25">
      <c r="H394" s="26"/>
    </row>
    <row r="395" spans="8:8" x14ac:dyDescent="0.25">
      <c r="H395" s="26"/>
    </row>
    <row r="396" spans="8:8" x14ac:dyDescent="0.25">
      <c r="H396" s="26"/>
    </row>
    <row r="397" spans="8:8" x14ac:dyDescent="0.25">
      <c r="H397" s="26"/>
    </row>
    <row r="398" spans="8:8" x14ac:dyDescent="0.25">
      <c r="H398" s="26"/>
    </row>
    <row r="399" spans="8:8" x14ac:dyDescent="0.25">
      <c r="H399" s="26"/>
    </row>
    <row r="400" spans="8:8" x14ac:dyDescent="0.25">
      <c r="H400" s="26"/>
    </row>
    <row r="401" spans="8:8" x14ac:dyDescent="0.25">
      <c r="H401" s="26"/>
    </row>
    <row r="402" spans="8:8" x14ac:dyDescent="0.25">
      <c r="H402" s="26"/>
    </row>
    <row r="403" spans="8:8" x14ac:dyDescent="0.25">
      <c r="H403" s="26"/>
    </row>
    <row r="404" spans="8:8" x14ac:dyDescent="0.25">
      <c r="H404" s="26"/>
    </row>
    <row r="405" spans="8:8" x14ac:dyDescent="0.25">
      <c r="H405" s="26"/>
    </row>
    <row r="406" spans="8:8" x14ac:dyDescent="0.25">
      <c r="H406" s="26"/>
    </row>
    <row r="407" spans="8:8" x14ac:dyDescent="0.25">
      <c r="H407" s="26"/>
    </row>
    <row r="408" spans="8:8" x14ac:dyDescent="0.25">
      <c r="H408" s="26"/>
    </row>
    <row r="409" spans="8:8" x14ac:dyDescent="0.25">
      <c r="H409" s="26"/>
    </row>
    <row r="410" spans="8:8" x14ac:dyDescent="0.25">
      <c r="H410" s="26"/>
    </row>
    <row r="411" spans="8:8" x14ac:dyDescent="0.25">
      <c r="H411" s="26"/>
    </row>
    <row r="412" spans="8:8" x14ac:dyDescent="0.25">
      <c r="H412" s="26"/>
    </row>
    <row r="413" spans="8:8" x14ac:dyDescent="0.25">
      <c r="H413" s="26"/>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&amp;LConfidential</oddFooter>
    <evenHeader>&amp;R&amp;G</evenHeader>
    <evenFooter>&amp;LConfidential</evenFooter>
    <firstHeader>&amp;R&amp;G</firstHeader>
    <firstFooter>&amp;LConfidential</first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393"/>
  <sheetViews>
    <sheetView zoomScaleNormal="100" workbookViewId="0">
      <selection activeCell="D21" sqref="D21"/>
    </sheetView>
  </sheetViews>
  <sheetFormatPr defaultColWidth="8.85546875" defaultRowHeight="15" outlineLevelRow="1" x14ac:dyDescent="0.25"/>
  <cols>
    <col min="1" max="1" width="13.85546875" style="48" customWidth="1"/>
    <col min="2" max="2" width="60.85546875" style="48" customWidth="1"/>
    <col min="3" max="3" width="41" style="48" customWidth="1"/>
    <col min="4" max="4" width="40.85546875" style="48" customWidth="1"/>
    <col min="5" max="5" width="6.7109375" style="48" customWidth="1"/>
    <col min="6" max="6" width="41.5703125" style="48" customWidth="1"/>
    <col min="7" max="7" width="41.5703125" style="88" customWidth="1"/>
    <col min="8" max="16384" width="8.85546875" style="90"/>
  </cols>
  <sheetData>
    <row r="1" spans="1:7" ht="31.5" x14ac:dyDescent="0.25">
      <c r="A1" s="87" t="s">
        <v>497</v>
      </c>
      <c r="B1" s="87"/>
      <c r="C1" s="88"/>
      <c r="D1" s="88"/>
      <c r="E1" s="88"/>
      <c r="F1" s="89" t="s">
        <v>18</v>
      </c>
    </row>
    <row r="2" spans="1:7" ht="15.75" thickBot="1" x14ac:dyDescent="0.3">
      <c r="A2" s="88"/>
      <c r="B2" s="88"/>
      <c r="C2" s="88"/>
      <c r="D2" s="88"/>
      <c r="E2" s="88"/>
      <c r="F2" s="88"/>
    </row>
    <row r="3" spans="1:7" ht="19.5" thickBot="1" x14ac:dyDescent="0.3">
      <c r="A3" s="91"/>
      <c r="B3" s="92" t="s">
        <v>19</v>
      </c>
      <c r="C3" s="93" t="s">
        <v>20</v>
      </c>
      <c r="D3" s="91"/>
      <c r="E3" s="91"/>
      <c r="F3" s="88"/>
      <c r="G3" s="91"/>
    </row>
    <row r="4" spans="1:7" ht="15.75" thickBot="1" x14ac:dyDescent="0.3"/>
    <row r="5" spans="1:7" ht="18.75" x14ac:dyDescent="0.25">
      <c r="A5" s="94"/>
      <c r="B5" s="95" t="s">
        <v>498</v>
      </c>
      <c r="C5" s="94"/>
      <c r="E5" s="96"/>
      <c r="F5" s="96"/>
    </row>
    <row r="6" spans="1:7" x14ac:dyDescent="0.25">
      <c r="B6" s="97" t="s">
        <v>499</v>
      </c>
    </row>
    <row r="7" spans="1:7" x14ac:dyDescent="0.25">
      <c r="B7" s="98" t="s">
        <v>500</v>
      </c>
    </row>
    <row r="8" spans="1:7" ht="15.75" thickBot="1" x14ac:dyDescent="0.3">
      <c r="B8" s="99" t="s">
        <v>501</v>
      </c>
    </row>
    <row r="9" spans="1:7" x14ac:dyDescent="0.25">
      <c r="B9" s="100"/>
    </row>
    <row r="10" spans="1:7" ht="37.5" x14ac:dyDescent="0.25">
      <c r="A10" s="101" t="s">
        <v>29</v>
      </c>
      <c r="B10" s="101" t="s">
        <v>499</v>
      </c>
      <c r="C10" s="102"/>
      <c r="D10" s="102"/>
      <c r="E10" s="102"/>
      <c r="F10" s="102"/>
      <c r="G10" s="103"/>
    </row>
    <row r="11" spans="1:7" ht="15" customHeight="1" x14ac:dyDescent="0.25">
      <c r="A11" s="104"/>
      <c r="B11" s="105" t="s">
        <v>502</v>
      </c>
      <c r="C11" s="104" t="s">
        <v>62</v>
      </c>
      <c r="D11" s="104"/>
      <c r="E11" s="104"/>
      <c r="F11" s="106" t="s">
        <v>503</v>
      </c>
      <c r="G11" s="106"/>
    </row>
    <row r="12" spans="1:7" x14ac:dyDescent="0.25">
      <c r="A12" s="48" t="s">
        <v>504</v>
      </c>
      <c r="B12" s="48" t="s">
        <v>505</v>
      </c>
      <c r="C12" s="75">
        <v>38682.058142559887</v>
      </c>
      <c r="F12" s="61">
        <f>IF($C$15=0,"",IF(C12="[for completion]","",C12/$C$15))</f>
        <v>1</v>
      </c>
    </row>
    <row r="13" spans="1:7" x14ac:dyDescent="0.25">
      <c r="A13" s="48" t="s">
        <v>506</v>
      </c>
      <c r="B13" s="48" t="s">
        <v>507</v>
      </c>
      <c r="C13" s="48">
        <v>0</v>
      </c>
      <c r="F13" s="61">
        <f>IF($C$15=0,"",IF(C13="[for completion]","",C13/$C$15))</f>
        <v>0</v>
      </c>
    </row>
    <row r="14" spans="1:7" x14ac:dyDescent="0.25">
      <c r="A14" s="48" t="s">
        <v>508</v>
      </c>
      <c r="B14" s="48" t="s">
        <v>101</v>
      </c>
      <c r="C14" s="48">
        <v>0</v>
      </c>
      <c r="F14" s="61">
        <f>IF($C$15=0,"",IF(C14="[for completion]","",C14/$C$15))</f>
        <v>0</v>
      </c>
    </row>
    <row r="15" spans="1:7" x14ac:dyDescent="0.25">
      <c r="A15" s="48" t="s">
        <v>509</v>
      </c>
      <c r="B15" s="107" t="s">
        <v>103</v>
      </c>
      <c r="C15" s="75">
        <f>SUM(C12:C14)</f>
        <v>38682.058142559887</v>
      </c>
      <c r="F15" s="108">
        <f>SUM(F12:F14)</f>
        <v>1</v>
      </c>
    </row>
    <row r="16" spans="1:7" outlineLevel="1" x14ac:dyDescent="0.25">
      <c r="A16" s="48" t="s">
        <v>510</v>
      </c>
      <c r="B16" s="109"/>
      <c r="F16" s="61"/>
    </row>
    <row r="17" spans="1:7" outlineLevel="1" x14ac:dyDescent="0.25">
      <c r="A17" s="48" t="s">
        <v>511</v>
      </c>
      <c r="B17" s="109"/>
      <c r="F17" s="61"/>
    </row>
    <row r="18" spans="1:7" outlineLevel="1" x14ac:dyDescent="0.25">
      <c r="A18" s="48" t="s">
        <v>512</v>
      </c>
      <c r="B18" s="109"/>
      <c r="F18" s="61"/>
    </row>
    <row r="19" spans="1:7" outlineLevel="1" x14ac:dyDescent="0.25">
      <c r="A19" s="48" t="s">
        <v>513</v>
      </c>
      <c r="B19" s="109"/>
      <c r="F19" s="61"/>
    </row>
    <row r="20" spans="1:7" outlineLevel="1" x14ac:dyDescent="0.25">
      <c r="A20" s="48" t="s">
        <v>514</v>
      </c>
      <c r="B20" s="109"/>
      <c r="F20" s="61"/>
    </row>
    <row r="21" spans="1:7" outlineLevel="1" x14ac:dyDescent="0.25">
      <c r="A21" s="48" t="s">
        <v>515</v>
      </c>
      <c r="B21" s="109"/>
      <c r="F21" s="61"/>
    </row>
    <row r="22" spans="1:7" outlineLevel="1" x14ac:dyDescent="0.25">
      <c r="A22" s="48" t="s">
        <v>516</v>
      </c>
      <c r="B22" s="109"/>
      <c r="F22" s="61"/>
    </row>
    <row r="23" spans="1:7" outlineLevel="1" x14ac:dyDescent="0.25">
      <c r="A23" s="48" t="s">
        <v>517</v>
      </c>
      <c r="B23" s="109"/>
      <c r="F23" s="61"/>
    </row>
    <row r="24" spans="1:7" outlineLevel="1" x14ac:dyDescent="0.25">
      <c r="A24" s="48" t="s">
        <v>518</v>
      </c>
      <c r="B24" s="109"/>
      <c r="F24" s="61"/>
    </row>
    <row r="25" spans="1:7" outlineLevel="1" x14ac:dyDescent="0.25">
      <c r="A25" s="48" t="s">
        <v>519</v>
      </c>
      <c r="B25" s="109"/>
      <c r="F25" s="61"/>
    </row>
    <row r="26" spans="1:7" outlineLevel="1" x14ac:dyDescent="0.25">
      <c r="A26" s="48" t="s">
        <v>520</v>
      </c>
      <c r="B26" s="109"/>
      <c r="C26" s="90"/>
      <c r="D26" s="90"/>
      <c r="E26" s="90"/>
      <c r="F26" s="61"/>
    </row>
    <row r="27" spans="1:7" ht="15" customHeight="1" x14ac:dyDescent="0.25">
      <c r="A27" s="104"/>
      <c r="B27" s="105" t="s">
        <v>521</v>
      </c>
      <c r="C27" s="104" t="s">
        <v>522</v>
      </c>
      <c r="D27" s="104" t="s">
        <v>523</v>
      </c>
      <c r="E27" s="110"/>
      <c r="F27" s="104" t="s">
        <v>524</v>
      </c>
      <c r="G27" s="106"/>
    </row>
    <row r="28" spans="1:7" x14ac:dyDescent="0.25">
      <c r="A28" s="48" t="s">
        <v>525</v>
      </c>
      <c r="B28" s="48" t="s">
        <v>526</v>
      </c>
      <c r="C28" s="75">
        <v>143005</v>
      </c>
      <c r="D28" s="48" t="s">
        <v>69</v>
      </c>
      <c r="F28" s="75">
        <f>C28</f>
        <v>143005</v>
      </c>
    </row>
    <row r="29" spans="1:7" outlineLevel="1" x14ac:dyDescent="0.25">
      <c r="A29" s="48" t="s">
        <v>527</v>
      </c>
      <c r="B29" s="111"/>
    </row>
    <row r="30" spans="1:7" outlineLevel="1" x14ac:dyDescent="0.25">
      <c r="A30" s="48" t="s">
        <v>528</v>
      </c>
      <c r="B30" s="111"/>
    </row>
    <row r="31" spans="1:7" outlineLevel="1" x14ac:dyDescent="0.25">
      <c r="A31" s="48" t="s">
        <v>529</v>
      </c>
      <c r="B31" s="111"/>
    </row>
    <row r="32" spans="1:7" outlineLevel="1" x14ac:dyDescent="0.25">
      <c r="A32" s="48" t="s">
        <v>530</v>
      </c>
      <c r="B32" s="111"/>
    </row>
    <row r="33" spans="1:7" outlineLevel="1" x14ac:dyDescent="0.25">
      <c r="A33" s="48" t="s">
        <v>531</v>
      </c>
      <c r="B33" s="111"/>
    </row>
    <row r="34" spans="1:7" outlineLevel="1" x14ac:dyDescent="0.25">
      <c r="A34" s="48" t="s">
        <v>532</v>
      </c>
      <c r="B34" s="111"/>
    </row>
    <row r="35" spans="1:7" ht="15" customHeight="1" x14ac:dyDescent="0.25">
      <c r="A35" s="104"/>
      <c r="B35" s="105" t="s">
        <v>533</v>
      </c>
      <c r="C35" s="104" t="s">
        <v>534</v>
      </c>
      <c r="D35" s="104" t="s">
        <v>535</v>
      </c>
      <c r="E35" s="110"/>
      <c r="F35" s="106" t="s">
        <v>503</v>
      </c>
      <c r="G35" s="106"/>
    </row>
    <row r="36" spans="1:7" x14ac:dyDescent="0.25">
      <c r="A36" s="48" t="s">
        <v>536</v>
      </c>
      <c r="B36" s="48" t="s">
        <v>537</v>
      </c>
      <c r="C36" s="112">
        <v>6.0379021777806489E-4</v>
      </c>
      <c r="D36" s="48" t="s">
        <v>69</v>
      </c>
      <c r="F36" s="112">
        <f>C36</f>
        <v>6.0379021777806489E-4</v>
      </c>
    </row>
    <row r="37" spans="1:7" outlineLevel="1" x14ac:dyDescent="0.25">
      <c r="A37" s="48" t="s">
        <v>538</v>
      </c>
      <c r="C37" s="112"/>
      <c r="D37" s="112"/>
      <c r="F37" s="112"/>
    </row>
    <row r="38" spans="1:7" outlineLevel="1" x14ac:dyDescent="0.25">
      <c r="A38" s="48" t="s">
        <v>539</v>
      </c>
      <c r="C38" s="112"/>
      <c r="D38" s="112"/>
      <c r="F38" s="112"/>
    </row>
    <row r="39" spans="1:7" outlineLevel="1" x14ac:dyDescent="0.25">
      <c r="A39" s="48" t="s">
        <v>540</v>
      </c>
      <c r="C39" s="112"/>
      <c r="D39" s="112"/>
      <c r="F39" s="112"/>
    </row>
    <row r="40" spans="1:7" outlineLevel="1" x14ac:dyDescent="0.25">
      <c r="A40" s="48" t="s">
        <v>541</v>
      </c>
      <c r="C40" s="112"/>
      <c r="D40" s="112"/>
      <c r="F40" s="112"/>
    </row>
    <row r="41" spans="1:7" outlineLevel="1" x14ac:dyDescent="0.25">
      <c r="A41" s="48" t="s">
        <v>542</v>
      </c>
      <c r="C41" s="112"/>
      <c r="D41" s="112"/>
      <c r="F41" s="112"/>
    </row>
    <row r="42" spans="1:7" outlineLevel="1" x14ac:dyDescent="0.25">
      <c r="A42" s="48" t="s">
        <v>543</v>
      </c>
      <c r="C42" s="112"/>
      <c r="D42" s="112"/>
      <c r="F42" s="112"/>
    </row>
    <row r="43" spans="1:7" ht="15" customHeight="1" x14ac:dyDescent="0.25">
      <c r="A43" s="104"/>
      <c r="B43" s="105" t="s">
        <v>544</v>
      </c>
      <c r="C43" s="104" t="s">
        <v>534</v>
      </c>
      <c r="D43" s="104" t="s">
        <v>535</v>
      </c>
      <c r="E43" s="110"/>
      <c r="F43" s="106" t="s">
        <v>503</v>
      </c>
      <c r="G43" s="106"/>
    </row>
    <row r="44" spans="1:7" x14ac:dyDescent="0.25">
      <c r="A44" s="48" t="s">
        <v>545</v>
      </c>
      <c r="B44" s="113" t="s">
        <v>546</v>
      </c>
      <c r="C44" s="114">
        <f>SUM(C45:C72)</f>
        <v>0</v>
      </c>
      <c r="D44" s="114">
        <f>SUM(D45:D72)</f>
        <v>0</v>
      </c>
      <c r="E44" s="112"/>
      <c r="F44" s="114">
        <f>SUM(F45:F72)</f>
        <v>0</v>
      </c>
      <c r="G44" s="48"/>
    </row>
    <row r="45" spans="1:7" x14ac:dyDescent="0.25">
      <c r="A45" s="48" t="s">
        <v>547</v>
      </c>
      <c r="B45" s="48" t="s">
        <v>548</v>
      </c>
      <c r="C45" s="112">
        <v>0</v>
      </c>
      <c r="D45" s="112" t="s">
        <v>69</v>
      </c>
      <c r="E45" s="112"/>
      <c r="F45" s="112">
        <v>0</v>
      </c>
      <c r="G45" s="48"/>
    </row>
    <row r="46" spans="1:7" x14ac:dyDescent="0.25">
      <c r="A46" s="48" t="s">
        <v>549</v>
      </c>
      <c r="B46" s="48" t="s">
        <v>550</v>
      </c>
      <c r="C46" s="112">
        <v>0</v>
      </c>
      <c r="D46" s="112" t="s">
        <v>69</v>
      </c>
      <c r="E46" s="112"/>
      <c r="F46" s="112">
        <v>0</v>
      </c>
      <c r="G46" s="48"/>
    </row>
    <row r="47" spans="1:7" x14ac:dyDescent="0.25">
      <c r="A47" s="48" t="s">
        <v>551</v>
      </c>
      <c r="B47" s="48" t="s">
        <v>552</v>
      </c>
      <c r="C47" s="112">
        <v>0</v>
      </c>
      <c r="D47" s="112" t="s">
        <v>69</v>
      </c>
      <c r="E47" s="112"/>
      <c r="F47" s="112">
        <v>0</v>
      </c>
      <c r="G47" s="48"/>
    </row>
    <row r="48" spans="1:7" x14ac:dyDescent="0.25">
      <c r="A48" s="48" t="s">
        <v>553</v>
      </c>
      <c r="B48" s="48" t="s">
        <v>554</v>
      </c>
      <c r="C48" s="112">
        <v>0</v>
      </c>
      <c r="D48" s="112" t="s">
        <v>69</v>
      </c>
      <c r="E48" s="112"/>
      <c r="F48" s="112">
        <v>0</v>
      </c>
      <c r="G48" s="48"/>
    </row>
    <row r="49" spans="1:7" x14ac:dyDescent="0.25">
      <c r="A49" s="48" t="s">
        <v>555</v>
      </c>
      <c r="B49" s="48" t="s">
        <v>556</v>
      </c>
      <c r="C49" s="112">
        <v>0</v>
      </c>
      <c r="D49" s="112" t="s">
        <v>69</v>
      </c>
      <c r="E49" s="112"/>
      <c r="F49" s="112">
        <v>0</v>
      </c>
      <c r="G49" s="48"/>
    </row>
    <row r="50" spans="1:7" x14ac:dyDescent="0.25">
      <c r="A50" s="48" t="s">
        <v>557</v>
      </c>
      <c r="B50" s="48" t="s">
        <v>558</v>
      </c>
      <c r="C50" s="112">
        <v>0</v>
      </c>
      <c r="D50" s="112" t="s">
        <v>69</v>
      </c>
      <c r="E50" s="112"/>
      <c r="F50" s="112">
        <v>0</v>
      </c>
      <c r="G50" s="48"/>
    </row>
    <row r="51" spans="1:7" x14ac:dyDescent="0.25">
      <c r="A51" s="48" t="s">
        <v>559</v>
      </c>
      <c r="B51" s="48" t="s">
        <v>560</v>
      </c>
      <c r="C51" s="112">
        <v>0</v>
      </c>
      <c r="D51" s="112" t="s">
        <v>69</v>
      </c>
      <c r="E51" s="112"/>
      <c r="F51" s="112">
        <v>0</v>
      </c>
      <c r="G51" s="48"/>
    </row>
    <row r="52" spans="1:7" x14ac:dyDescent="0.25">
      <c r="A52" s="48" t="s">
        <v>561</v>
      </c>
      <c r="B52" s="48" t="s">
        <v>562</v>
      </c>
      <c r="C52" s="112">
        <v>0</v>
      </c>
      <c r="D52" s="112" t="s">
        <v>69</v>
      </c>
      <c r="E52" s="112"/>
      <c r="F52" s="112">
        <v>0</v>
      </c>
      <c r="G52" s="48"/>
    </row>
    <row r="53" spans="1:7" x14ac:dyDescent="0.25">
      <c r="A53" s="48" t="s">
        <v>563</v>
      </c>
      <c r="B53" s="48" t="s">
        <v>564</v>
      </c>
      <c r="C53" s="112">
        <v>0</v>
      </c>
      <c r="D53" s="112" t="s">
        <v>69</v>
      </c>
      <c r="E53" s="112"/>
      <c r="F53" s="112">
        <v>0</v>
      </c>
      <c r="G53" s="48"/>
    </row>
    <row r="54" spans="1:7" x14ac:dyDescent="0.25">
      <c r="A54" s="48" t="s">
        <v>565</v>
      </c>
      <c r="B54" s="48" t="s">
        <v>566</v>
      </c>
      <c r="C54" s="112">
        <v>0</v>
      </c>
      <c r="D54" s="112" t="s">
        <v>69</v>
      </c>
      <c r="E54" s="112"/>
      <c r="F54" s="112">
        <v>0</v>
      </c>
      <c r="G54" s="48"/>
    </row>
    <row r="55" spans="1:7" x14ac:dyDescent="0.25">
      <c r="A55" s="48" t="s">
        <v>567</v>
      </c>
      <c r="B55" s="48" t="s">
        <v>568</v>
      </c>
      <c r="C55" s="112">
        <v>0</v>
      </c>
      <c r="D55" s="112" t="s">
        <v>69</v>
      </c>
      <c r="E55" s="112"/>
      <c r="F55" s="112">
        <v>0</v>
      </c>
      <c r="G55" s="48"/>
    </row>
    <row r="56" spans="1:7" x14ac:dyDescent="0.25">
      <c r="A56" s="48" t="s">
        <v>569</v>
      </c>
      <c r="B56" s="48" t="s">
        <v>570</v>
      </c>
      <c r="C56" s="112">
        <v>0</v>
      </c>
      <c r="D56" s="112" t="s">
        <v>69</v>
      </c>
      <c r="E56" s="112"/>
      <c r="F56" s="112">
        <v>0</v>
      </c>
      <c r="G56" s="48"/>
    </row>
    <row r="57" spans="1:7" x14ac:dyDescent="0.25">
      <c r="A57" s="48" t="s">
        <v>571</v>
      </c>
      <c r="B57" s="48" t="s">
        <v>572</v>
      </c>
      <c r="C57" s="112">
        <v>0</v>
      </c>
      <c r="D57" s="112" t="s">
        <v>69</v>
      </c>
      <c r="E57" s="112"/>
      <c r="F57" s="112">
        <v>0</v>
      </c>
      <c r="G57" s="48"/>
    </row>
    <row r="58" spans="1:7" x14ac:dyDescent="0.25">
      <c r="A58" s="48" t="s">
        <v>573</v>
      </c>
      <c r="B58" s="48" t="s">
        <v>574</v>
      </c>
      <c r="C58" s="112">
        <v>0</v>
      </c>
      <c r="D58" s="112" t="s">
        <v>69</v>
      </c>
      <c r="E58" s="112"/>
      <c r="F58" s="112">
        <v>0</v>
      </c>
      <c r="G58" s="48"/>
    </row>
    <row r="59" spans="1:7" x14ac:dyDescent="0.25">
      <c r="A59" s="48" t="s">
        <v>575</v>
      </c>
      <c r="B59" s="48" t="s">
        <v>576</v>
      </c>
      <c r="C59" s="112">
        <v>0</v>
      </c>
      <c r="D59" s="112" t="s">
        <v>69</v>
      </c>
      <c r="E59" s="112"/>
      <c r="F59" s="112">
        <v>0</v>
      </c>
      <c r="G59" s="48"/>
    </row>
    <row r="60" spans="1:7" x14ac:dyDescent="0.25">
      <c r="A60" s="48" t="s">
        <v>577</v>
      </c>
      <c r="B60" s="48" t="s">
        <v>578</v>
      </c>
      <c r="C60" s="112">
        <v>0</v>
      </c>
      <c r="D60" s="112" t="s">
        <v>69</v>
      </c>
      <c r="E60" s="112"/>
      <c r="F60" s="112">
        <v>0</v>
      </c>
      <c r="G60" s="48"/>
    </row>
    <row r="61" spans="1:7" x14ac:dyDescent="0.25">
      <c r="A61" s="48" t="s">
        <v>579</v>
      </c>
      <c r="B61" s="48" t="s">
        <v>580</v>
      </c>
      <c r="C61" s="112">
        <v>0</v>
      </c>
      <c r="D61" s="112" t="s">
        <v>69</v>
      </c>
      <c r="E61" s="112"/>
      <c r="F61" s="112">
        <v>0</v>
      </c>
      <c r="G61" s="48"/>
    </row>
    <row r="62" spans="1:7" x14ac:dyDescent="0.25">
      <c r="A62" s="48" t="s">
        <v>581</v>
      </c>
      <c r="B62" s="48" t="s">
        <v>582</v>
      </c>
      <c r="C62" s="112">
        <v>0</v>
      </c>
      <c r="D62" s="112" t="s">
        <v>69</v>
      </c>
      <c r="E62" s="112"/>
      <c r="F62" s="112">
        <v>0</v>
      </c>
      <c r="G62" s="48"/>
    </row>
    <row r="63" spans="1:7" x14ac:dyDescent="0.25">
      <c r="A63" s="48" t="s">
        <v>583</v>
      </c>
      <c r="B63" s="48" t="s">
        <v>584</v>
      </c>
      <c r="C63" s="112">
        <v>0</v>
      </c>
      <c r="D63" s="112" t="s">
        <v>69</v>
      </c>
      <c r="E63" s="112"/>
      <c r="F63" s="112">
        <v>0</v>
      </c>
      <c r="G63" s="48"/>
    </row>
    <row r="64" spans="1:7" x14ac:dyDescent="0.25">
      <c r="A64" s="48" t="s">
        <v>585</v>
      </c>
      <c r="B64" s="48" t="s">
        <v>586</v>
      </c>
      <c r="C64" s="112">
        <v>0</v>
      </c>
      <c r="D64" s="112" t="s">
        <v>69</v>
      </c>
      <c r="E64" s="112"/>
      <c r="F64" s="112">
        <v>0</v>
      </c>
      <c r="G64" s="48"/>
    </row>
    <row r="65" spans="1:7" x14ac:dyDescent="0.25">
      <c r="A65" s="48" t="s">
        <v>587</v>
      </c>
      <c r="B65" s="48" t="s">
        <v>588</v>
      </c>
      <c r="C65" s="112">
        <v>0</v>
      </c>
      <c r="D65" s="112" t="s">
        <v>69</v>
      </c>
      <c r="E65" s="112"/>
      <c r="F65" s="112">
        <v>0</v>
      </c>
      <c r="G65" s="48"/>
    </row>
    <row r="66" spans="1:7" x14ac:dyDescent="0.25">
      <c r="A66" s="48" t="s">
        <v>589</v>
      </c>
      <c r="B66" s="48" t="s">
        <v>590</v>
      </c>
      <c r="C66" s="112">
        <v>0</v>
      </c>
      <c r="D66" s="112" t="s">
        <v>69</v>
      </c>
      <c r="E66" s="112"/>
      <c r="F66" s="112">
        <v>0</v>
      </c>
      <c r="G66" s="48"/>
    </row>
    <row r="67" spans="1:7" x14ac:dyDescent="0.25">
      <c r="A67" s="48" t="s">
        <v>591</v>
      </c>
      <c r="B67" s="48" t="s">
        <v>592</v>
      </c>
      <c r="C67" s="112">
        <v>0</v>
      </c>
      <c r="D67" s="112" t="s">
        <v>69</v>
      </c>
      <c r="E67" s="112"/>
      <c r="F67" s="112">
        <v>0</v>
      </c>
      <c r="G67" s="48"/>
    </row>
    <row r="68" spans="1:7" x14ac:dyDescent="0.25">
      <c r="A68" s="48" t="s">
        <v>593</v>
      </c>
      <c r="B68" s="48" t="s">
        <v>594</v>
      </c>
      <c r="C68" s="112">
        <v>0</v>
      </c>
      <c r="D68" s="112" t="s">
        <v>69</v>
      </c>
      <c r="E68" s="112"/>
      <c r="F68" s="112">
        <v>0</v>
      </c>
      <c r="G68" s="48"/>
    </row>
    <row r="69" spans="1:7" x14ac:dyDescent="0.25">
      <c r="A69" s="48" t="s">
        <v>595</v>
      </c>
      <c r="B69" s="48" t="s">
        <v>596</v>
      </c>
      <c r="C69" s="112">
        <v>0</v>
      </c>
      <c r="D69" s="112" t="s">
        <v>69</v>
      </c>
      <c r="E69" s="112"/>
      <c r="F69" s="112">
        <v>0</v>
      </c>
      <c r="G69" s="48"/>
    </row>
    <row r="70" spans="1:7" x14ac:dyDescent="0.25">
      <c r="A70" s="48" t="s">
        <v>597</v>
      </c>
      <c r="B70" s="48" t="s">
        <v>598</v>
      </c>
      <c r="C70" s="112">
        <v>0</v>
      </c>
      <c r="D70" s="112" t="s">
        <v>69</v>
      </c>
      <c r="E70" s="112"/>
      <c r="F70" s="112">
        <v>0</v>
      </c>
      <c r="G70" s="48"/>
    </row>
    <row r="71" spans="1:7" x14ac:dyDescent="0.25">
      <c r="A71" s="48" t="s">
        <v>599</v>
      </c>
      <c r="B71" s="48" t="s">
        <v>600</v>
      </c>
      <c r="C71" s="112">
        <v>0</v>
      </c>
      <c r="D71" s="112" t="s">
        <v>69</v>
      </c>
      <c r="E71" s="112"/>
      <c r="F71" s="112">
        <v>0</v>
      </c>
      <c r="G71" s="48"/>
    </row>
    <row r="72" spans="1:7" x14ac:dyDescent="0.25">
      <c r="A72" s="48" t="s">
        <v>601</v>
      </c>
      <c r="B72" s="48" t="s">
        <v>602</v>
      </c>
      <c r="C72" s="112">
        <v>0</v>
      </c>
      <c r="D72" s="112" t="s">
        <v>69</v>
      </c>
      <c r="E72" s="112"/>
      <c r="F72" s="112">
        <v>0</v>
      </c>
      <c r="G72" s="48"/>
    </row>
    <row r="73" spans="1:7" x14ac:dyDescent="0.25">
      <c r="A73" s="48" t="s">
        <v>603</v>
      </c>
      <c r="B73" s="113" t="s">
        <v>286</v>
      </c>
      <c r="C73" s="114">
        <f>SUM(C74:C76)</f>
        <v>0</v>
      </c>
      <c r="D73" s="114">
        <f>SUM(D74:D76)</f>
        <v>0</v>
      </c>
      <c r="E73" s="112"/>
      <c r="F73" s="114">
        <f>SUM(F74:F76)</f>
        <v>0</v>
      </c>
      <c r="G73" s="48"/>
    </row>
    <row r="74" spans="1:7" x14ac:dyDescent="0.25">
      <c r="A74" s="48" t="s">
        <v>604</v>
      </c>
      <c r="B74" s="48" t="s">
        <v>605</v>
      </c>
      <c r="C74" s="112">
        <v>0</v>
      </c>
      <c r="D74" s="112" t="s">
        <v>69</v>
      </c>
      <c r="E74" s="112"/>
      <c r="F74" s="112">
        <v>0</v>
      </c>
      <c r="G74" s="48"/>
    </row>
    <row r="75" spans="1:7" x14ac:dyDescent="0.25">
      <c r="A75" s="48" t="s">
        <v>606</v>
      </c>
      <c r="B75" s="48" t="s">
        <v>607</v>
      </c>
      <c r="C75" s="112">
        <v>0</v>
      </c>
      <c r="D75" s="112" t="s">
        <v>69</v>
      </c>
      <c r="E75" s="112"/>
      <c r="F75" s="112">
        <v>0</v>
      </c>
      <c r="G75" s="48"/>
    </row>
    <row r="76" spans="1:7" x14ac:dyDescent="0.25">
      <c r="A76" s="48" t="s">
        <v>608</v>
      </c>
      <c r="B76" s="48" t="s">
        <v>609</v>
      </c>
      <c r="C76" s="112">
        <v>0</v>
      </c>
      <c r="D76" s="112" t="s">
        <v>69</v>
      </c>
      <c r="E76" s="112"/>
      <c r="F76" s="112">
        <v>0</v>
      </c>
      <c r="G76" s="48"/>
    </row>
    <row r="77" spans="1:7" x14ac:dyDescent="0.25">
      <c r="A77" s="48" t="s">
        <v>610</v>
      </c>
      <c r="B77" s="113" t="s">
        <v>101</v>
      </c>
      <c r="C77" s="114">
        <f>SUM(C78:C87)</f>
        <v>1</v>
      </c>
      <c r="D77" s="114">
        <f>SUM(D78:D87)</f>
        <v>0</v>
      </c>
      <c r="E77" s="112"/>
      <c r="F77" s="114">
        <f>SUM(F78:F87)</f>
        <v>1</v>
      </c>
      <c r="G77" s="48"/>
    </row>
    <row r="78" spans="1:7" x14ac:dyDescent="0.25">
      <c r="A78" s="48" t="s">
        <v>611</v>
      </c>
      <c r="B78" s="115" t="s">
        <v>288</v>
      </c>
      <c r="C78" s="112">
        <v>0</v>
      </c>
      <c r="D78" s="112" t="s">
        <v>69</v>
      </c>
      <c r="E78" s="112"/>
      <c r="F78" s="112">
        <v>0</v>
      </c>
      <c r="G78" s="48"/>
    </row>
    <row r="79" spans="1:7" x14ac:dyDescent="0.25">
      <c r="A79" s="48" t="s">
        <v>612</v>
      </c>
      <c r="B79" s="115" t="s">
        <v>290</v>
      </c>
      <c r="C79" s="112">
        <v>0</v>
      </c>
      <c r="D79" s="112" t="s">
        <v>69</v>
      </c>
      <c r="E79" s="112"/>
      <c r="F79" s="112">
        <v>0</v>
      </c>
      <c r="G79" s="48"/>
    </row>
    <row r="80" spans="1:7" x14ac:dyDescent="0.25">
      <c r="A80" s="48" t="s">
        <v>613</v>
      </c>
      <c r="B80" s="115" t="s">
        <v>292</v>
      </c>
      <c r="C80" s="112">
        <v>0</v>
      </c>
      <c r="D80" s="112" t="s">
        <v>69</v>
      </c>
      <c r="E80" s="112"/>
      <c r="F80" s="112">
        <v>0</v>
      </c>
      <c r="G80" s="48"/>
    </row>
    <row r="81" spans="1:7" x14ac:dyDescent="0.25">
      <c r="A81" s="48" t="s">
        <v>614</v>
      </c>
      <c r="B81" s="115" t="s">
        <v>2</v>
      </c>
      <c r="C81" s="112">
        <v>1</v>
      </c>
      <c r="D81" s="112" t="s">
        <v>69</v>
      </c>
      <c r="E81" s="112"/>
      <c r="F81" s="112">
        <f>C81</f>
        <v>1</v>
      </c>
      <c r="G81" s="48"/>
    </row>
    <row r="82" spans="1:7" x14ac:dyDescent="0.25">
      <c r="A82" s="48" t="s">
        <v>615</v>
      </c>
      <c r="B82" s="115" t="s">
        <v>295</v>
      </c>
      <c r="C82" s="112">
        <v>0</v>
      </c>
      <c r="D82" s="112" t="s">
        <v>69</v>
      </c>
      <c r="E82" s="112"/>
      <c r="F82" s="112">
        <v>0</v>
      </c>
      <c r="G82" s="48"/>
    </row>
    <row r="83" spans="1:7" x14ac:dyDescent="0.25">
      <c r="A83" s="48" t="s">
        <v>616</v>
      </c>
      <c r="B83" s="115" t="s">
        <v>297</v>
      </c>
      <c r="C83" s="112">
        <v>0</v>
      </c>
      <c r="D83" s="112" t="s">
        <v>69</v>
      </c>
      <c r="E83" s="112"/>
      <c r="F83" s="112">
        <v>0</v>
      </c>
      <c r="G83" s="48"/>
    </row>
    <row r="84" spans="1:7" x14ac:dyDescent="0.25">
      <c r="A84" s="48" t="s">
        <v>617</v>
      </c>
      <c r="B84" s="115" t="s">
        <v>299</v>
      </c>
      <c r="C84" s="112">
        <v>0</v>
      </c>
      <c r="D84" s="112" t="s">
        <v>69</v>
      </c>
      <c r="E84" s="112"/>
      <c r="F84" s="112">
        <v>0</v>
      </c>
      <c r="G84" s="48"/>
    </row>
    <row r="85" spans="1:7" x14ac:dyDescent="0.25">
      <c r="A85" s="48" t="s">
        <v>618</v>
      </c>
      <c r="B85" s="115" t="s">
        <v>301</v>
      </c>
      <c r="C85" s="112">
        <v>0</v>
      </c>
      <c r="D85" s="112" t="s">
        <v>69</v>
      </c>
      <c r="E85" s="112"/>
      <c r="F85" s="112">
        <v>0</v>
      </c>
      <c r="G85" s="48"/>
    </row>
    <row r="86" spans="1:7" x14ac:dyDescent="0.25">
      <c r="A86" s="48" t="s">
        <v>619</v>
      </c>
      <c r="B86" s="115" t="s">
        <v>303</v>
      </c>
      <c r="C86" s="112">
        <v>0</v>
      </c>
      <c r="D86" s="112" t="s">
        <v>69</v>
      </c>
      <c r="E86" s="112"/>
      <c r="F86" s="112">
        <v>0</v>
      </c>
      <c r="G86" s="48"/>
    </row>
    <row r="87" spans="1:7" x14ac:dyDescent="0.25">
      <c r="A87" s="48" t="s">
        <v>620</v>
      </c>
      <c r="B87" s="115" t="s">
        <v>101</v>
      </c>
      <c r="C87" s="112">
        <v>0</v>
      </c>
      <c r="D87" s="112" t="s">
        <v>69</v>
      </c>
      <c r="E87" s="112"/>
      <c r="F87" s="112">
        <v>0</v>
      </c>
      <c r="G87" s="48"/>
    </row>
    <row r="88" spans="1:7" outlineLevel="1" x14ac:dyDescent="0.25">
      <c r="A88" s="48" t="s">
        <v>621</v>
      </c>
      <c r="B88" s="109"/>
      <c r="C88" s="112"/>
      <c r="D88" s="112"/>
      <c r="E88" s="112"/>
      <c r="F88" s="112"/>
      <c r="G88" s="48"/>
    </row>
    <row r="89" spans="1:7" outlineLevel="1" x14ac:dyDescent="0.25">
      <c r="A89" s="48" t="s">
        <v>622</v>
      </c>
      <c r="B89" s="109"/>
      <c r="C89" s="112"/>
      <c r="D89" s="112"/>
      <c r="E89" s="112"/>
      <c r="F89" s="112"/>
      <c r="G89" s="48"/>
    </row>
    <row r="90" spans="1:7" outlineLevel="1" x14ac:dyDescent="0.25">
      <c r="A90" s="48" t="s">
        <v>623</v>
      </c>
      <c r="B90" s="109"/>
      <c r="C90" s="112"/>
      <c r="D90" s="112"/>
      <c r="E90" s="112"/>
      <c r="F90" s="112"/>
      <c r="G90" s="48"/>
    </row>
    <row r="91" spans="1:7" outlineLevel="1" x14ac:dyDescent="0.25">
      <c r="A91" s="48" t="s">
        <v>624</v>
      </c>
      <c r="B91" s="109"/>
      <c r="C91" s="112"/>
      <c r="D91" s="112"/>
      <c r="E91" s="112"/>
      <c r="F91" s="112"/>
      <c r="G91" s="48"/>
    </row>
    <row r="92" spans="1:7" outlineLevel="1" x14ac:dyDescent="0.25">
      <c r="A92" s="48" t="s">
        <v>625</v>
      </c>
      <c r="B92" s="109"/>
      <c r="C92" s="112"/>
      <c r="D92" s="112"/>
      <c r="E92" s="112"/>
      <c r="F92" s="112"/>
      <c r="G92" s="48"/>
    </row>
    <row r="93" spans="1:7" outlineLevel="1" x14ac:dyDescent="0.25">
      <c r="A93" s="48" t="s">
        <v>626</v>
      </c>
      <c r="B93" s="109"/>
      <c r="C93" s="112"/>
      <c r="D93" s="112"/>
      <c r="E93" s="112"/>
      <c r="F93" s="112"/>
      <c r="G93" s="48"/>
    </row>
    <row r="94" spans="1:7" outlineLevel="1" x14ac:dyDescent="0.25">
      <c r="A94" s="48" t="s">
        <v>627</v>
      </c>
      <c r="B94" s="109"/>
      <c r="C94" s="112"/>
      <c r="D94" s="112"/>
      <c r="E94" s="112"/>
      <c r="F94" s="112"/>
      <c r="G94" s="48"/>
    </row>
    <row r="95" spans="1:7" outlineLevel="1" x14ac:dyDescent="0.25">
      <c r="A95" s="48" t="s">
        <v>628</v>
      </c>
      <c r="B95" s="109"/>
      <c r="C95" s="112"/>
      <c r="D95" s="112"/>
      <c r="E95" s="112"/>
      <c r="F95" s="112"/>
      <c r="G95" s="48"/>
    </row>
    <row r="96" spans="1:7" outlineLevel="1" x14ac:dyDescent="0.25">
      <c r="A96" s="48" t="s">
        <v>629</v>
      </c>
      <c r="B96" s="109"/>
      <c r="C96" s="112"/>
      <c r="D96" s="112"/>
      <c r="E96" s="112"/>
      <c r="F96" s="112"/>
      <c r="G96" s="48"/>
    </row>
    <row r="97" spans="1:7" outlineLevel="1" x14ac:dyDescent="0.25">
      <c r="A97" s="48" t="s">
        <v>630</v>
      </c>
      <c r="B97" s="109"/>
      <c r="C97" s="112"/>
      <c r="D97" s="112"/>
      <c r="E97" s="112"/>
      <c r="F97" s="112"/>
      <c r="G97" s="48"/>
    </row>
    <row r="98" spans="1:7" ht="15" customHeight="1" x14ac:dyDescent="0.25">
      <c r="A98" s="104"/>
      <c r="B98" s="105" t="s">
        <v>631</v>
      </c>
      <c r="C98" s="104" t="s">
        <v>534</v>
      </c>
      <c r="D98" s="104" t="s">
        <v>535</v>
      </c>
      <c r="E98" s="110"/>
      <c r="F98" s="106" t="s">
        <v>503</v>
      </c>
      <c r="G98" s="106"/>
    </row>
    <row r="99" spans="1:7" x14ac:dyDescent="0.25">
      <c r="A99" s="48" t="s">
        <v>632</v>
      </c>
      <c r="B99" s="115" t="s">
        <v>633</v>
      </c>
      <c r="C99" s="112">
        <v>0.17538044086609289</v>
      </c>
      <c r="D99" s="112" t="s">
        <v>69</v>
      </c>
      <c r="E99" s="112"/>
      <c r="F99" s="112">
        <f>C99</f>
        <v>0.17538044086609289</v>
      </c>
      <c r="G99" s="48"/>
    </row>
    <row r="100" spans="1:7" x14ac:dyDescent="0.25">
      <c r="A100" s="48" t="s">
        <v>634</v>
      </c>
      <c r="B100" s="115" t="s">
        <v>635</v>
      </c>
      <c r="C100" s="112">
        <v>0.53993790106840822</v>
      </c>
      <c r="D100" s="112" t="s">
        <v>69</v>
      </c>
      <c r="E100" s="112"/>
      <c r="F100" s="112">
        <f t="shared" ref="F100:F103" si="0">C100</f>
        <v>0.53993790106840822</v>
      </c>
      <c r="G100" s="48"/>
    </row>
    <row r="101" spans="1:7" x14ac:dyDescent="0.25">
      <c r="A101" s="48" t="s">
        <v>636</v>
      </c>
      <c r="B101" s="115" t="s">
        <v>637</v>
      </c>
      <c r="C101" s="112">
        <v>0.17006096173957752</v>
      </c>
      <c r="D101" s="112" t="s">
        <v>69</v>
      </c>
      <c r="E101" s="112"/>
      <c r="F101" s="112">
        <f t="shared" si="0"/>
        <v>0.17006096173957752</v>
      </c>
      <c r="G101" s="48"/>
    </row>
    <row r="102" spans="1:7" x14ac:dyDescent="0.25">
      <c r="A102" s="48" t="s">
        <v>638</v>
      </c>
      <c r="B102" s="115" t="s">
        <v>639</v>
      </c>
      <c r="C102" s="112">
        <v>8.9348233966313764E-2</v>
      </c>
      <c r="D102" s="112" t="s">
        <v>69</v>
      </c>
      <c r="E102" s="112"/>
      <c r="F102" s="112">
        <f t="shared" si="0"/>
        <v>8.9348233966313764E-2</v>
      </c>
      <c r="G102" s="48"/>
    </row>
    <row r="103" spans="1:7" x14ac:dyDescent="0.25">
      <c r="A103" s="48" t="s">
        <v>640</v>
      </c>
      <c r="B103" s="115" t="s">
        <v>641</v>
      </c>
      <c r="C103" s="112">
        <v>2.5272462359607614E-2</v>
      </c>
      <c r="D103" s="112" t="s">
        <v>69</v>
      </c>
      <c r="E103" s="112"/>
      <c r="F103" s="112">
        <f t="shared" si="0"/>
        <v>2.5272462359607614E-2</v>
      </c>
      <c r="G103" s="48"/>
    </row>
    <row r="104" spans="1:7" x14ac:dyDescent="0.25">
      <c r="A104" s="48" t="s">
        <v>642</v>
      </c>
      <c r="B104" s="115"/>
      <c r="C104" s="112"/>
      <c r="D104" s="112"/>
      <c r="E104" s="112"/>
      <c r="F104" s="112"/>
      <c r="G104" s="48"/>
    </row>
    <row r="105" spans="1:7" x14ac:dyDescent="0.25">
      <c r="A105" s="48" t="s">
        <v>643</v>
      </c>
      <c r="B105" s="115"/>
      <c r="C105" s="112"/>
      <c r="D105" s="112"/>
      <c r="E105" s="112"/>
      <c r="F105" s="112"/>
      <c r="G105" s="48"/>
    </row>
    <row r="106" spans="1:7" x14ac:dyDescent="0.25">
      <c r="A106" s="48" t="s">
        <v>644</v>
      </c>
      <c r="B106" s="115"/>
      <c r="C106" s="112"/>
      <c r="D106" s="112"/>
      <c r="E106" s="112"/>
      <c r="F106" s="112"/>
      <c r="G106" s="48"/>
    </row>
    <row r="107" spans="1:7" x14ac:dyDescent="0.25">
      <c r="A107" s="48" t="s">
        <v>645</v>
      </c>
      <c r="B107" s="115"/>
      <c r="C107" s="112"/>
      <c r="D107" s="112"/>
      <c r="E107" s="112"/>
      <c r="F107" s="112"/>
      <c r="G107" s="48"/>
    </row>
    <row r="108" spans="1:7" x14ac:dyDescent="0.25">
      <c r="A108" s="48" t="s">
        <v>646</v>
      </c>
      <c r="B108" s="115"/>
      <c r="C108" s="112"/>
      <c r="D108" s="112"/>
      <c r="E108" s="112"/>
      <c r="F108" s="112"/>
      <c r="G108" s="48"/>
    </row>
    <row r="109" spans="1:7" x14ac:dyDescent="0.25">
      <c r="A109" s="48" t="s">
        <v>647</v>
      </c>
      <c r="B109" s="115"/>
      <c r="C109" s="112"/>
      <c r="D109" s="112"/>
      <c r="E109" s="112"/>
      <c r="F109" s="112"/>
      <c r="G109" s="48"/>
    </row>
    <row r="110" spans="1:7" x14ac:dyDescent="0.25">
      <c r="A110" s="48" t="s">
        <v>648</v>
      </c>
      <c r="B110" s="115"/>
      <c r="C110" s="112"/>
      <c r="D110" s="112"/>
      <c r="E110" s="112"/>
      <c r="F110" s="112"/>
      <c r="G110" s="48"/>
    </row>
    <row r="111" spans="1:7" x14ac:dyDescent="0.25">
      <c r="A111" s="48" t="s">
        <v>649</v>
      </c>
      <c r="B111" s="115"/>
      <c r="C111" s="112"/>
      <c r="D111" s="112"/>
      <c r="E111" s="112"/>
      <c r="F111" s="112"/>
      <c r="G111" s="48"/>
    </row>
    <row r="112" spans="1:7" x14ac:dyDescent="0.25">
      <c r="A112" s="48" t="s">
        <v>650</v>
      </c>
      <c r="B112" s="115"/>
      <c r="C112" s="112"/>
      <c r="D112" s="112"/>
      <c r="E112" s="112"/>
      <c r="F112" s="112"/>
      <c r="G112" s="48"/>
    </row>
    <row r="113" spans="1:7" x14ac:dyDescent="0.25">
      <c r="A113" s="48" t="s">
        <v>651</v>
      </c>
      <c r="B113" s="115"/>
      <c r="C113" s="112"/>
      <c r="D113" s="112"/>
      <c r="E113" s="112"/>
      <c r="F113" s="112"/>
      <c r="G113" s="48"/>
    </row>
    <row r="114" spans="1:7" x14ac:dyDescent="0.25">
      <c r="A114" s="48" t="s">
        <v>652</v>
      </c>
      <c r="B114" s="115"/>
      <c r="C114" s="112"/>
      <c r="D114" s="112"/>
      <c r="E114" s="112"/>
      <c r="F114" s="112"/>
      <c r="G114" s="48"/>
    </row>
    <row r="115" spans="1:7" x14ac:dyDescent="0.25">
      <c r="A115" s="48" t="s">
        <v>653</v>
      </c>
      <c r="B115" s="115"/>
      <c r="C115" s="112"/>
      <c r="D115" s="112"/>
      <c r="E115" s="112"/>
      <c r="F115" s="112"/>
      <c r="G115" s="48"/>
    </row>
    <row r="116" spans="1:7" x14ac:dyDescent="0.25">
      <c r="A116" s="48" t="s">
        <v>654</v>
      </c>
      <c r="B116" s="115"/>
      <c r="C116" s="112"/>
      <c r="D116" s="112"/>
      <c r="E116" s="112"/>
      <c r="F116" s="112"/>
      <c r="G116" s="48"/>
    </row>
    <row r="117" spans="1:7" x14ac:dyDescent="0.25">
      <c r="A117" s="48" t="s">
        <v>655</v>
      </c>
      <c r="B117" s="115"/>
      <c r="C117" s="112"/>
      <c r="D117" s="112"/>
      <c r="E117" s="112"/>
      <c r="F117" s="112"/>
      <c r="G117" s="48"/>
    </row>
    <row r="118" spans="1:7" x14ac:dyDescent="0.25">
      <c r="A118" s="48" t="s">
        <v>656</v>
      </c>
      <c r="B118" s="115"/>
      <c r="C118" s="112"/>
      <c r="D118" s="112"/>
      <c r="E118" s="112"/>
      <c r="F118" s="112"/>
      <c r="G118" s="48"/>
    </row>
    <row r="119" spans="1:7" x14ac:dyDescent="0.25">
      <c r="A119" s="48" t="s">
        <v>657</v>
      </c>
      <c r="B119" s="115"/>
      <c r="C119" s="112"/>
      <c r="D119" s="112"/>
      <c r="E119" s="112"/>
      <c r="F119" s="112"/>
      <c r="G119" s="48"/>
    </row>
    <row r="120" spans="1:7" x14ac:dyDescent="0.25">
      <c r="A120" s="48" t="s">
        <v>658</v>
      </c>
      <c r="B120" s="115"/>
      <c r="C120" s="112"/>
      <c r="D120" s="112"/>
      <c r="E120" s="112"/>
      <c r="F120" s="112"/>
      <c r="G120" s="48"/>
    </row>
    <row r="121" spans="1:7" x14ac:dyDescent="0.25">
      <c r="A121" s="48" t="s">
        <v>659</v>
      </c>
      <c r="B121" s="115"/>
      <c r="C121" s="112"/>
      <c r="D121" s="112"/>
      <c r="E121" s="112"/>
      <c r="F121" s="112"/>
      <c r="G121" s="48"/>
    </row>
    <row r="122" spans="1:7" x14ac:dyDescent="0.25">
      <c r="A122" s="48" t="s">
        <v>660</v>
      </c>
      <c r="B122" s="115"/>
      <c r="C122" s="112"/>
      <c r="D122" s="112"/>
      <c r="E122" s="112"/>
      <c r="F122" s="112"/>
      <c r="G122" s="48"/>
    </row>
    <row r="123" spans="1:7" x14ac:dyDescent="0.25">
      <c r="A123" s="48" t="s">
        <v>661</v>
      </c>
      <c r="B123" s="115"/>
      <c r="C123" s="112"/>
      <c r="D123" s="112"/>
      <c r="E123" s="112"/>
      <c r="F123" s="112"/>
      <c r="G123" s="48"/>
    </row>
    <row r="124" spans="1:7" x14ac:dyDescent="0.25">
      <c r="A124" s="48" t="s">
        <v>662</v>
      </c>
      <c r="B124" s="115"/>
      <c r="C124" s="112"/>
      <c r="D124" s="112"/>
      <c r="E124" s="112"/>
      <c r="F124" s="112"/>
      <c r="G124" s="48"/>
    </row>
    <row r="125" spans="1:7" x14ac:dyDescent="0.25">
      <c r="A125" s="48" t="s">
        <v>663</v>
      </c>
      <c r="B125" s="115"/>
      <c r="C125" s="112"/>
      <c r="D125" s="112"/>
      <c r="E125" s="112"/>
      <c r="F125" s="112"/>
      <c r="G125" s="48"/>
    </row>
    <row r="126" spans="1:7" x14ac:dyDescent="0.25">
      <c r="A126" s="48" t="s">
        <v>664</v>
      </c>
      <c r="B126" s="115"/>
      <c r="C126" s="112"/>
      <c r="D126" s="112"/>
      <c r="E126" s="112"/>
      <c r="F126" s="112"/>
      <c r="G126" s="48"/>
    </row>
    <row r="127" spans="1:7" x14ac:dyDescent="0.25">
      <c r="A127" s="48" t="s">
        <v>665</v>
      </c>
      <c r="B127" s="115"/>
      <c r="C127" s="112"/>
      <c r="D127" s="112"/>
      <c r="E127" s="112"/>
      <c r="F127" s="112"/>
      <c r="G127" s="48"/>
    </row>
    <row r="128" spans="1:7" x14ac:dyDescent="0.25">
      <c r="A128" s="48" t="s">
        <v>666</v>
      </c>
      <c r="B128" s="115"/>
      <c r="C128" s="112"/>
      <c r="D128" s="112"/>
      <c r="E128" s="112"/>
      <c r="F128" s="112"/>
      <c r="G128" s="48"/>
    </row>
    <row r="129" spans="1:7" x14ac:dyDescent="0.25">
      <c r="A129" s="48" t="s">
        <v>667</v>
      </c>
      <c r="B129" s="115"/>
      <c r="C129" s="112"/>
      <c r="D129" s="112"/>
      <c r="E129" s="112"/>
      <c r="F129" s="112"/>
      <c r="G129" s="48"/>
    </row>
    <row r="130" spans="1:7" x14ac:dyDescent="0.25">
      <c r="A130" s="48" t="s">
        <v>668</v>
      </c>
      <c r="B130" s="115"/>
      <c r="C130" s="112"/>
      <c r="D130" s="112"/>
      <c r="E130" s="112"/>
      <c r="F130" s="112"/>
      <c r="G130" s="48"/>
    </row>
    <row r="131" spans="1:7" x14ac:dyDescent="0.25">
      <c r="A131" s="48" t="s">
        <v>669</v>
      </c>
      <c r="B131" s="115"/>
      <c r="C131" s="112"/>
      <c r="D131" s="112"/>
      <c r="E131" s="112"/>
      <c r="F131" s="112"/>
      <c r="G131" s="48"/>
    </row>
    <row r="132" spans="1:7" x14ac:dyDescent="0.25">
      <c r="A132" s="48" t="s">
        <v>670</v>
      </c>
      <c r="B132" s="115"/>
      <c r="C132" s="112"/>
      <c r="D132" s="112"/>
      <c r="E132" s="112"/>
      <c r="F132" s="112"/>
      <c r="G132" s="48"/>
    </row>
    <row r="133" spans="1:7" x14ac:dyDescent="0.25">
      <c r="A133" s="48" t="s">
        <v>671</v>
      </c>
      <c r="B133" s="115"/>
      <c r="C133" s="112"/>
      <c r="D133" s="112"/>
      <c r="E133" s="112"/>
      <c r="F133" s="112"/>
      <c r="G133" s="48"/>
    </row>
    <row r="134" spans="1:7" x14ac:dyDescent="0.25">
      <c r="A134" s="48" t="s">
        <v>672</v>
      </c>
      <c r="B134" s="115"/>
      <c r="C134" s="112"/>
      <c r="D134" s="112"/>
      <c r="E134" s="112"/>
      <c r="F134" s="112"/>
      <c r="G134" s="48"/>
    </row>
    <row r="135" spans="1:7" x14ac:dyDescent="0.25">
      <c r="A135" s="48" t="s">
        <v>673</v>
      </c>
      <c r="B135" s="115"/>
      <c r="C135" s="112"/>
      <c r="D135" s="112"/>
      <c r="E135" s="112"/>
      <c r="F135" s="112"/>
      <c r="G135" s="48"/>
    </row>
    <row r="136" spans="1:7" x14ac:dyDescent="0.25">
      <c r="A136" s="48" t="s">
        <v>674</v>
      </c>
      <c r="B136" s="115"/>
      <c r="C136" s="112"/>
      <c r="D136" s="112"/>
      <c r="E136" s="112"/>
      <c r="F136" s="112"/>
      <c r="G136" s="48"/>
    </row>
    <row r="137" spans="1:7" x14ac:dyDescent="0.25">
      <c r="A137" s="48" t="s">
        <v>675</v>
      </c>
      <c r="B137" s="115"/>
      <c r="C137" s="112"/>
      <c r="D137" s="112"/>
      <c r="E137" s="112"/>
      <c r="F137" s="112"/>
      <c r="G137" s="48"/>
    </row>
    <row r="138" spans="1:7" x14ac:dyDescent="0.25">
      <c r="A138" s="48" t="s">
        <v>676</v>
      </c>
      <c r="B138" s="115"/>
      <c r="C138" s="112"/>
      <c r="D138" s="112"/>
      <c r="E138" s="112"/>
      <c r="F138" s="112"/>
      <c r="G138" s="48"/>
    </row>
    <row r="139" spans="1:7" x14ac:dyDescent="0.25">
      <c r="A139" s="48" t="s">
        <v>677</v>
      </c>
      <c r="B139" s="115"/>
      <c r="C139" s="112"/>
      <c r="D139" s="112"/>
      <c r="E139" s="112"/>
      <c r="F139" s="112"/>
      <c r="G139" s="48"/>
    </row>
    <row r="140" spans="1:7" x14ac:dyDescent="0.25">
      <c r="A140" s="48" t="s">
        <v>678</v>
      </c>
      <c r="B140" s="115"/>
      <c r="C140" s="112"/>
      <c r="D140" s="112"/>
      <c r="E140" s="112"/>
      <c r="F140" s="112"/>
      <c r="G140" s="48"/>
    </row>
    <row r="141" spans="1:7" x14ac:dyDescent="0.25">
      <c r="A141" s="48" t="s">
        <v>679</v>
      </c>
      <c r="B141" s="115"/>
      <c r="C141" s="112"/>
      <c r="D141" s="112"/>
      <c r="E141" s="112"/>
      <c r="F141" s="112"/>
      <c r="G141" s="48"/>
    </row>
    <row r="142" spans="1:7" x14ac:dyDescent="0.25">
      <c r="A142" s="48" t="s">
        <v>680</v>
      </c>
      <c r="B142" s="115"/>
      <c r="C142" s="112"/>
      <c r="D142" s="112"/>
      <c r="E142" s="112"/>
      <c r="F142" s="112"/>
      <c r="G142" s="48"/>
    </row>
    <row r="143" spans="1:7" x14ac:dyDescent="0.25">
      <c r="A143" s="48" t="s">
        <v>681</v>
      </c>
      <c r="B143" s="115"/>
      <c r="C143" s="112"/>
      <c r="D143" s="112"/>
      <c r="E143" s="112"/>
      <c r="F143" s="112"/>
      <c r="G143" s="48"/>
    </row>
    <row r="144" spans="1:7" x14ac:dyDescent="0.25">
      <c r="A144" s="48" t="s">
        <v>682</v>
      </c>
      <c r="B144" s="115"/>
      <c r="C144" s="112"/>
      <c r="D144" s="112"/>
      <c r="E144" s="112"/>
      <c r="F144" s="112"/>
      <c r="G144" s="48"/>
    </row>
    <row r="145" spans="1:7" x14ac:dyDescent="0.25">
      <c r="A145" s="48" t="s">
        <v>683</v>
      </c>
      <c r="B145" s="115"/>
      <c r="C145" s="112"/>
      <c r="D145" s="112"/>
      <c r="E145" s="112"/>
      <c r="F145" s="112"/>
      <c r="G145" s="48"/>
    </row>
    <row r="146" spans="1:7" x14ac:dyDescent="0.25">
      <c r="A146" s="48" t="s">
        <v>684</v>
      </c>
      <c r="B146" s="115"/>
      <c r="C146" s="112"/>
      <c r="D146" s="112"/>
      <c r="E146" s="112"/>
      <c r="F146" s="112"/>
      <c r="G146" s="48"/>
    </row>
    <row r="147" spans="1:7" x14ac:dyDescent="0.25">
      <c r="A147" s="48" t="s">
        <v>685</v>
      </c>
      <c r="B147" s="115"/>
      <c r="C147" s="112"/>
      <c r="D147" s="112"/>
      <c r="E147" s="112"/>
      <c r="F147" s="112"/>
      <c r="G147" s="48"/>
    </row>
    <row r="148" spans="1:7" x14ac:dyDescent="0.25">
      <c r="A148" s="48" t="s">
        <v>686</v>
      </c>
      <c r="B148" s="115"/>
      <c r="C148" s="112"/>
      <c r="D148" s="112"/>
      <c r="E148" s="112"/>
      <c r="F148" s="112"/>
      <c r="G148" s="48"/>
    </row>
    <row r="149" spans="1:7" ht="15" customHeight="1" x14ac:dyDescent="0.25">
      <c r="A149" s="104"/>
      <c r="B149" s="105" t="s">
        <v>687</v>
      </c>
      <c r="C149" s="104" t="s">
        <v>534</v>
      </c>
      <c r="D149" s="104" t="s">
        <v>535</v>
      </c>
      <c r="E149" s="110"/>
      <c r="F149" s="106" t="s">
        <v>503</v>
      </c>
      <c r="G149" s="106"/>
    </row>
    <row r="150" spans="1:7" x14ac:dyDescent="0.25">
      <c r="A150" s="48" t="s">
        <v>688</v>
      </c>
      <c r="B150" s="48" t="s">
        <v>689</v>
      </c>
      <c r="C150" s="112">
        <v>0.81523359205087542</v>
      </c>
      <c r="D150" s="112" t="s">
        <v>69</v>
      </c>
      <c r="E150" s="116"/>
      <c r="F150" s="112">
        <f>C150</f>
        <v>0.81523359205087542</v>
      </c>
    </row>
    <row r="151" spans="1:7" x14ac:dyDescent="0.25">
      <c r="A151" s="48" t="s">
        <v>690</v>
      </c>
      <c r="B151" s="48" t="s">
        <v>691</v>
      </c>
      <c r="C151" s="112">
        <v>0.18476640794912449</v>
      </c>
      <c r="D151" s="112" t="s">
        <v>69</v>
      </c>
      <c r="E151" s="116"/>
      <c r="F151" s="112">
        <f t="shared" ref="F151:F152" si="1">C151</f>
        <v>0.18476640794912449</v>
      </c>
    </row>
    <row r="152" spans="1:7" x14ac:dyDescent="0.25">
      <c r="A152" s="48" t="s">
        <v>692</v>
      </c>
      <c r="B152" s="48" t="s">
        <v>101</v>
      </c>
      <c r="C152" s="112">
        <v>0</v>
      </c>
      <c r="D152" s="112" t="s">
        <v>69</v>
      </c>
      <c r="E152" s="116"/>
      <c r="F152" s="112">
        <f t="shared" si="1"/>
        <v>0</v>
      </c>
    </row>
    <row r="153" spans="1:7" outlineLevel="1" x14ac:dyDescent="0.25">
      <c r="A153" s="48" t="s">
        <v>693</v>
      </c>
      <c r="C153" s="112"/>
      <c r="D153" s="112"/>
      <c r="E153" s="116"/>
      <c r="F153" s="112"/>
    </row>
    <row r="154" spans="1:7" outlineLevel="1" x14ac:dyDescent="0.25">
      <c r="A154" s="48" t="s">
        <v>694</v>
      </c>
      <c r="C154" s="112"/>
      <c r="D154" s="112"/>
      <c r="E154" s="116"/>
      <c r="F154" s="112"/>
    </row>
    <row r="155" spans="1:7" outlineLevel="1" x14ac:dyDescent="0.25">
      <c r="A155" s="48" t="s">
        <v>695</v>
      </c>
      <c r="C155" s="112"/>
      <c r="D155" s="112"/>
      <c r="E155" s="116"/>
      <c r="F155" s="112"/>
    </row>
    <row r="156" spans="1:7" outlineLevel="1" x14ac:dyDescent="0.25">
      <c r="A156" s="48" t="s">
        <v>696</v>
      </c>
      <c r="C156" s="112"/>
      <c r="D156" s="112"/>
      <c r="E156" s="116"/>
      <c r="F156" s="112"/>
    </row>
    <row r="157" spans="1:7" outlineLevel="1" x14ac:dyDescent="0.25">
      <c r="A157" s="48" t="s">
        <v>697</v>
      </c>
      <c r="C157" s="112"/>
      <c r="D157" s="112"/>
      <c r="E157" s="116"/>
      <c r="F157" s="112"/>
    </row>
    <row r="158" spans="1:7" outlineLevel="1" x14ac:dyDescent="0.25">
      <c r="A158" s="48" t="s">
        <v>698</v>
      </c>
      <c r="C158" s="112"/>
      <c r="D158" s="112"/>
      <c r="E158" s="116"/>
      <c r="F158" s="112"/>
    </row>
    <row r="159" spans="1:7" ht="15" customHeight="1" x14ac:dyDescent="0.25">
      <c r="A159" s="104"/>
      <c r="B159" s="105" t="s">
        <v>699</v>
      </c>
      <c r="C159" s="104" t="s">
        <v>534</v>
      </c>
      <c r="D159" s="104" t="s">
        <v>535</v>
      </c>
      <c r="E159" s="110"/>
      <c r="F159" s="106" t="s">
        <v>503</v>
      </c>
      <c r="G159" s="106"/>
    </row>
    <row r="160" spans="1:7" x14ac:dyDescent="0.25">
      <c r="A160" s="48" t="s">
        <v>700</v>
      </c>
      <c r="B160" s="48" t="s">
        <v>701</v>
      </c>
      <c r="C160" s="112">
        <v>0</v>
      </c>
      <c r="D160" s="112" t="s">
        <v>69</v>
      </c>
      <c r="E160" s="116"/>
      <c r="F160" s="112">
        <f>C160</f>
        <v>0</v>
      </c>
    </row>
    <row r="161" spans="1:7" x14ac:dyDescent="0.25">
      <c r="A161" s="48" t="s">
        <v>702</v>
      </c>
      <c r="B161" s="48" t="s">
        <v>703</v>
      </c>
      <c r="C161" s="112">
        <v>1</v>
      </c>
      <c r="D161" s="112" t="s">
        <v>69</v>
      </c>
      <c r="E161" s="116"/>
      <c r="F161" s="112">
        <f t="shared" ref="F161:F162" si="2">C161</f>
        <v>1</v>
      </c>
    </row>
    <row r="162" spans="1:7" x14ac:dyDescent="0.25">
      <c r="A162" s="48" t="s">
        <v>704</v>
      </c>
      <c r="B162" s="48" t="s">
        <v>101</v>
      </c>
      <c r="C162" s="112">
        <v>0</v>
      </c>
      <c r="D162" s="112" t="s">
        <v>69</v>
      </c>
      <c r="E162" s="116"/>
      <c r="F162" s="112">
        <f t="shared" si="2"/>
        <v>0</v>
      </c>
    </row>
    <row r="163" spans="1:7" outlineLevel="1" x14ac:dyDescent="0.25">
      <c r="A163" s="48" t="s">
        <v>705</v>
      </c>
      <c r="E163" s="88"/>
    </row>
    <row r="164" spans="1:7" outlineLevel="1" x14ac:dyDescent="0.25">
      <c r="A164" s="48" t="s">
        <v>706</v>
      </c>
      <c r="E164" s="88"/>
    </row>
    <row r="165" spans="1:7" outlineLevel="1" x14ac:dyDescent="0.25">
      <c r="A165" s="48" t="s">
        <v>707</v>
      </c>
      <c r="E165" s="88"/>
    </row>
    <row r="166" spans="1:7" outlineLevel="1" x14ac:dyDescent="0.25">
      <c r="A166" s="48" t="s">
        <v>708</v>
      </c>
      <c r="E166" s="88"/>
    </row>
    <row r="167" spans="1:7" outlineLevel="1" x14ac:dyDescent="0.25">
      <c r="A167" s="48" t="s">
        <v>709</v>
      </c>
      <c r="E167" s="88"/>
    </row>
    <row r="168" spans="1:7" outlineLevel="1" x14ac:dyDescent="0.25">
      <c r="A168" s="48" t="s">
        <v>710</v>
      </c>
      <c r="E168" s="88"/>
    </row>
    <row r="169" spans="1:7" ht="15" customHeight="1" x14ac:dyDescent="0.25">
      <c r="A169" s="104"/>
      <c r="B169" s="105" t="s">
        <v>711</v>
      </c>
      <c r="C169" s="104" t="s">
        <v>534</v>
      </c>
      <c r="D169" s="104" t="s">
        <v>535</v>
      </c>
      <c r="E169" s="110"/>
      <c r="F169" s="106" t="s">
        <v>503</v>
      </c>
      <c r="G169" s="106"/>
    </row>
    <row r="170" spans="1:7" x14ac:dyDescent="0.25">
      <c r="A170" s="48" t="s">
        <v>712</v>
      </c>
      <c r="B170" s="117" t="s">
        <v>713</v>
      </c>
      <c r="C170" s="112">
        <v>0</v>
      </c>
      <c r="D170" s="112" t="s">
        <v>69</v>
      </c>
      <c r="E170" s="116"/>
      <c r="F170" s="112">
        <f>C170</f>
        <v>0</v>
      </c>
    </row>
    <row r="171" spans="1:7" x14ac:dyDescent="0.25">
      <c r="A171" s="48" t="s">
        <v>714</v>
      </c>
      <c r="B171" s="117" t="s">
        <v>715</v>
      </c>
      <c r="C171" s="112">
        <v>0.32110945900868487</v>
      </c>
      <c r="D171" s="112" t="s">
        <v>69</v>
      </c>
      <c r="E171" s="116"/>
      <c r="F171" s="112">
        <f t="shared" ref="F171:F174" si="3">C171</f>
        <v>0.32110945900868487</v>
      </c>
    </row>
    <row r="172" spans="1:7" x14ac:dyDescent="0.25">
      <c r="A172" s="48" t="s">
        <v>716</v>
      </c>
      <c r="B172" s="117" t="s">
        <v>717</v>
      </c>
      <c r="C172" s="112">
        <v>0.29573708371694718</v>
      </c>
      <c r="D172" s="112" t="s">
        <v>69</v>
      </c>
      <c r="E172" s="112"/>
      <c r="F172" s="112">
        <f t="shared" si="3"/>
        <v>0.29573708371694718</v>
      </c>
    </row>
    <row r="173" spans="1:7" x14ac:dyDescent="0.25">
      <c r="A173" s="48" t="s">
        <v>718</v>
      </c>
      <c r="B173" s="117" t="s">
        <v>719</v>
      </c>
      <c r="C173" s="112">
        <v>0.32522656432359076</v>
      </c>
      <c r="D173" s="112" t="s">
        <v>69</v>
      </c>
      <c r="E173" s="112"/>
      <c r="F173" s="112">
        <f t="shared" si="3"/>
        <v>0.32522656432359076</v>
      </c>
    </row>
    <row r="174" spans="1:7" x14ac:dyDescent="0.25">
      <c r="A174" s="48" t="s">
        <v>720</v>
      </c>
      <c r="B174" s="117" t="s">
        <v>721</v>
      </c>
      <c r="C174" s="112">
        <v>5.7926892950782211E-2</v>
      </c>
      <c r="D174" s="112" t="s">
        <v>69</v>
      </c>
      <c r="E174" s="112"/>
      <c r="F174" s="112">
        <f t="shared" si="3"/>
        <v>5.7926892950782211E-2</v>
      </c>
    </row>
    <row r="175" spans="1:7" outlineLevel="1" x14ac:dyDescent="0.25">
      <c r="A175" s="48" t="s">
        <v>722</v>
      </c>
      <c r="B175" s="111"/>
      <c r="C175" s="112"/>
      <c r="D175" s="112"/>
      <c r="E175" s="112"/>
      <c r="F175" s="112"/>
    </row>
    <row r="176" spans="1:7" outlineLevel="1" x14ac:dyDescent="0.25">
      <c r="A176" s="48" t="s">
        <v>723</v>
      </c>
      <c r="B176" s="111"/>
      <c r="C176" s="112"/>
      <c r="D176" s="112"/>
      <c r="E176" s="112"/>
      <c r="F176" s="112"/>
    </row>
    <row r="177" spans="1:7" outlineLevel="1" x14ac:dyDescent="0.25">
      <c r="A177" s="48" t="s">
        <v>724</v>
      </c>
      <c r="B177" s="117"/>
      <c r="C177" s="112"/>
      <c r="D177" s="112"/>
      <c r="E177" s="112"/>
      <c r="F177" s="112"/>
    </row>
    <row r="178" spans="1:7" outlineLevel="1" x14ac:dyDescent="0.25">
      <c r="A178" s="48" t="s">
        <v>725</v>
      </c>
      <c r="B178" s="117"/>
      <c r="C178" s="112"/>
      <c r="D178" s="112"/>
      <c r="E178" s="112"/>
      <c r="F178" s="112"/>
    </row>
    <row r="179" spans="1:7" ht="15" customHeight="1" x14ac:dyDescent="0.25">
      <c r="A179" s="104"/>
      <c r="B179" s="105" t="s">
        <v>726</v>
      </c>
      <c r="C179" s="104" t="s">
        <v>534</v>
      </c>
      <c r="D179" s="104" t="s">
        <v>535</v>
      </c>
      <c r="E179" s="110"/>
      <c r="F179" s="106" t="s">
        <v>503</v>
      </c>
      <c r="G179" s="106"/>
    </row>
    <row r="180" spans="1:7" x14ac:dyDescent="0.25">
      <c r="A180" s="48" t="s">
        <v>727</v>
      </c>
      <c r="B180" s="48" t="s">
        <v>728</v>
      </c>
      <c r="C180" s="112">
        <v>1.0510607550963502E-3</v>
      </c>
      <c r="D180" s="112" t="s">
        <v>69</v>
      </c>
      <c r="E180" s="116"/>
      <c r="F180" s="112">
        <f>C180</f>
        <v>1.0510607550963502E-3</v>
      </c>
    </row>
    <row r="181" spans="1:7" outlineLevel="1" x14ac:dyDescent="0.25">
      <c r="A181" s="48" t="s">
        <v>729</v>
      </c>
      <c r="B181" s="118"/>
      <c r="C181" s="112"/>
      <c r="D181" s="112"/>
      <c r="E181" s="116"/>
      <c r="F181" s="112"/>
    </row>
    <row r="182" spans="1:7" outlineLevel="1" x14ac:dyDescent="0.25">
      <c r="A182" s="48" t="s">
        <v>730</v>
      </c>
      <c r="B182" s="118"/>
      <c r="C182" s="112"/>
      <c r="D182" s="112"/>
      <c r="E182" s="116"/>
      <c r="F182" s="112"/>
    </row>
    <row r="183" spans="1:7" outlineLevel="1" x14ac:dyDescent="0.25">
      <c r="A183" s="48" t="s">
        <v>731</v>
      </c>
      <c r="B183" s="118"/>
      <c r="C183" s="112"/>
      <c r="D183" s="112"/>
      <c r="E183" s="116"/>
      <c r="F183" s="112"/>
    </row>
    <row r="184" spans="1:7" outlineLevel="1" x14ac:dyDescent="0.25">
      <c r="A184" s="48" t="s">
        <v>732</v>
      </c>
      <c r="B184" s="118"/>
      <c r="C184" s="112"/>
      <c r="D184" s="112"/>
      <c r="E184" s="116"/>
      <c r="F184" s="112"/>
    </row>
    <row r="185" spans="1:7" ht="18.75" x14ac:dyDescent="0.25">
      <c r="A185" s="119"/>
      <c r="B185" s="120" t="s">
        <v>500</v>
      </c>
      <c r="C185" s="119"/>
      <c r="D185" s="119"/>
      <c r="E185" s="119"/>
      <c r="F185" s="121"/>
      <c r="G185" s="121"/>
    </row>
    <row r="186" spans="1:7" ht="15" customHeight="1" x14ac:dyDescent="0.25">
      <c r="A186" s="104"/>
      <c r="B186" s="105" t="s">
        <v>733</v>
      </c>
      <c r="C186" s="104" t="s">
        <v>734</v>
      </c>
      <c r="D186" s="104" t="s">
        <v>735</v>
      </c>
      <c r="E186" s="110"/>
      <c r="F186" s="104" t="s">
        <v>534</v>
      </c>
      <c r="G186" s="104" t="s">
        <v>736</v>
      </c>
    </row>
    <row r="187" spans="1:7" x14ac:dyDescent="0.25">
      <c r="A187" s="48" t="s">
        <v>737</v>
      </c>
      <c r="B187" s="115" t="s">
        <v>738</v>
      </c>
      <c r="C187" s="75">
        <v>270.49444524708844</v>
      </c>
      <c r="E187" s="122"/>
      <c r="F187" s="123"/>
      <c r="G187" s="123"/>
    </row>
    <row r="188" spans="1:7" x14ac:dyDescent="0.25">
      <c r="A188" s="122"/>
      <c r="B188" s="124"/>
      <c r="C188" s="122"/>
      <c r="D188" s="122"/>
      <c r="E188" s="122"/>
      <c r="F188" s="123"/>
      <c r="G188" s="123"/>
    </row>
    <row r="189" spans="1:7" x14ac:dyDescent="0.25">
      <c r="B189" s="115" t="s">
        <v>739</v>
      </c>
      <c r="C189" s="122"/>
      <c r="D189" s="122"/>
      <c r="E189" s="122"/>
      <c r="F189" s="123"/>
      <c r="G189" s="123"/>
    </row>
    <row r="190" spans="1:7" x14ac:dyDescent="0.25">
      <c r="A190" s="48" t="s">
        <v>740</v>
      </c>
      <c r="B190" s="115" t="s">
        <v>741</v>
      </c>
      <c r="C190" s="75">
        <v>949.15510722000022</v>
      </c>
      <c r="D190" s="75">
        <v>14149</v>
      </c>
      <c r="E190" s="122"/>
      <c r="F190" s="61">
        <f>IF($C$214=0,"",IF(C190="[for completion]","",IF(C190="","",C190/$C$214)))</f>
        <v>2.4537347617904822E-2</v>
      </c>
      <c r="G190" s="61">
        <f>IF($D$214=0,"",IF(D190="[for completion]","",IF(D190="","",D190/$D$214)))</f>
        <v>9.8940596482640461E-2</v>
      </c>
    </row>
    <row r="191" spans="1:7" x14ac:dyDescent="0.25">
      <c r="A191" s="48" t="s">
        <v>742</v>
      </c>
      <c r="B191" s="115" t="s">
        <v>743</v>
      </c>
      <c r="C191" s="75">
        <v>6281.832530909971</v>
      </c>
      <c r="D191" s="75">
        <v>40839</v>
      </c>
      <c r="E191" s="122"/>
      <c r="F191" s="61">
        <f t="shared" ref="F191:F213" si="4">IF($C$214=0,"",IF(C191="[for completion]","",IF(C191="","",C191/$C$214)))</f>
        <v>0.16239654332142106</v>
      </c>
      <c r="G191" s="61">
        <f t="shared" ref="G191:G213" si="5">IF($D$214=0,"",IF(D191="[for completion]","",IF(D191="","",D191/$D$214)))</f>
        <v>0.2855774273626796</v>
      </c>
    </row>
    <row r="192" spans="1:7" x14ac:dyDescent="0.25">
      <c r="A192" s="48" t="s">
        <v>744</v>
      </c>
      <c r="B192" s="115" t="s">
        <v>745</v>
      </c>
      <c r="C192" s="75">
        <v>9866.0807158500302</v>
      </c>
      <c r="D192" s="75">
        <v>39824</v>
      </c>
      <c r="E192" s="122"/>
      <c r="F192" s="61">
        <f t="shared" si="4"/>
        <v>0.25505573357780725</v>
      </c>
      <c r="G192" s="61">
        <f t="shared" si="5"/>
        <v>0.27847977343449531</v>
      </c>
    </row>
    <row r="193" spans="1:7" x14ac:dyDescent="0.25">
      <c r="A193" s="48" t="s">
        <v>746</v>
      </c>
      <c r="B193" s="115" t="s">
        <v>747</v>
      </c>
      <c r="C193" s="75">
        <v>8467.2798131800137</v>
      </c>
      <c r="D193" s="75">
        <v>24592</v>
      </c>
      <c r="E193" s="122"/>
      <c r="F193" s="61">
        <f t="shared" si="4"/>
        <v>0.21889424244114553</v>
      </c>
      <c r="G193" s="61">
        <f t="shared" si="5"/>
        <v>0.17196601517429461</v>
      </c>
    </row>
    <row r="194" spans="1:7" x14ac:dyDescent="0.25">
      <c r="A194" s="48" t="s">
        <v>748</v>
      </c>
      <c r="B194" s="115" t="s">
        <v>749</v>
      </c>
      <c r="C194" s="75">
        <v>5355.3991045199864</v>
      </c>
      <c r="D194" s="75">
        <v>12060</v>
      </c>
      <c r="E194" s="122"/>
      <c r="F194" s="61">
        <f t="shared" si="4"/>
        <v>0.13844659156405387</v>
      </c>
      <c r="G194" s="61">
        <f t="shared" si="5"/>
        <v>8.4332715639313313E-2</v>
      </c>
    </row>
    <row r="195" spans="1:7" x14ac:dyDescent="0.25">
      <c r="A195" s="48" t="s">
        <v>750</v>
      </c>
      <c r="B195" s="115" t="s">
        <v>751</v>
      </c>
      <c r="C195" s="75">
        <v>3020.8187323099946</v>
      </c>
      <c r="D195" s="75">
        <v>5550</v>
      </c>
      <c r="E195" s="122"/>
      <c r="F195" s="61">
        <f t="shared" si="4"/>
        <v>7.8093536832424509E-2</v>
      </c>
      <c r="G195" s="61">
        <f t="shared" si="5"/>
        <v>3.8809831824062092E-2</v>
      </c>
    </row>
    <row r="196" spans="1:7" x14ac:dyDescent="0.25">
      <c r="A196" s="48" t="s">
        <v>752</v>
      </c>
      <c r="B196" s="115" t="s">
        <v>753</v>
      </c>
      <c r="C196" s="75">
        <v>1696.7292404300042</v>
      </c>
      <c r="D196" s="75">
        <v>2632</v>
      </c>
      <c r="E196" s="122"/>
      <c r="F196" s="61">
        <f t="shared" si="4"/>
        <v>4.3863468540811058E-2</v>
      </c>
      <c r="G196" s="61">
        <f t="shared" si="5"/>
        <v>1.8404950875843502E-2</v>
      </c>
    </row>
    <row r="197" spans="1:7" x14ac:dyDescent="0.25">
      <c r="A197" s="48" t="s">
        <v>754</v>
      </c>
      <c r="B197" s="115" t="s">
        <v>755</v>
      </c>
      <c r="C197" s="75">
        <v>1027.3682065499991</v>
      </c>
      <c r="D197" s="75">
        <v>1378</v>
      </c>
      <c r="E197" s="122"/>
      <c r="F197" s="61">
        <f t="shared" si="4"/>
        <v>2.6559295339552674E-2</v>
      </c>
      <c r="G197" s="61">
        <f t="shared" si="5"/>
        <v>9.6360267123527157E-3</v>
      </c>
    </row>
    <row r="198" spans="1:7" x14ac:dyDescent="0.25">
      <c r="A198" s="48" t="s">
        <v>756</v>
      </c>
      <c r="B198" s="115" t="s">
        <v>757</v>
      </c>
      <c r="C198" s="75">
        <v>658.29960657999936</v>
      </c>
      <c r="D198" s="75">
        <v>778</v>
      </c>
      <c r="E198" s="122"/>
      <c r="F198" s="61">
        <f t="shared" si="4"/>
        <v>1.7018215632526139E-2</v>
      </c>
      <c r="G198" s="61">
        <f t="shared" si="5"/>
        <v>5.4403692178595156E-3</v>
      </c>
    </row>
    <row r="199" spans="1:7" x14ac:dyDescent="0.25">
      <c r="A199" s="48" t="s">
        <v>758</v>
      </c>
      <c r="B199" s="115" t="s">
        <v>759</v>
      </c>
      <c r="C199" s="75">
        <v>421.57079937000037</v>
      </c>
      <c r="D199" s="75">
        <v>447</v>
      </c>
      <c r="E199" s="115"/>
      <c r="F199" s="61">
        <f t="shared" si="4"/>
        <v>1.089835493800074E-2</v>
      </c>
      <c r="G199" s="61">
        <f t="shared" si="5"/>
        <v>3.1257648333974336E-3</v>
      </c>
    </row>
    <row r="200" spans="1:7" x14ac:dyDescent="0.25">
      <c r="A200" s="48" t="s">
        <v>760</v>
      </c>
      <c r="B200" s="115" t="s">
        <v>761</v>
      </c>
      <c r="C200" s="75">
        <v>937.52428563999888</v>
      </c>
      <c r="D200" s="75">
        <v>756</v>
      </c>
      <c r="E200" s="115"/>
      <c r="F200" s="61">
        <f t="shared" si="4"/>
        <v>2.4236670194352623E-2</v>
      </c>
      <c r="G200" s="61">
        <f t="shared" si="5"/>
        <v>5.2865284430614317E-3</v>
      </c>
    </row>
    <row r="201" spans="1:7" x14ac:dyDescent="0.25">
      <c r="A201" s="48" t="s">
        <v>762</v>
      </c>
      <c r="B201" s="115"/>
      <c r="E201" s="115"/>
      <c r="F201" s="61" t="str">
        <f t="shared" si="4"/>
        <v/>
      </c>
      <c r="G201" s="61" t="str">
        <f t="shared" si="5"/>
        <v/>
      </c>
    </row>
    <row r="202" spans="1:7" x14ac:dyDescent="0.25">
      <c r="A202" s="48" t="s">
        <v>763</v>
      </c>
      <c r="B202" s="115"/>
      <c r="E202" s="115"/>
      <c r="F202" s="61" t="str">
        <f t="shared" si="4"/>
        <v/>
      </c>
      <c r="G202" s="61" t="str">
        <f t="shared" si="5"/>
        <v/>
      </c>
    </row>
    <row r="203" spans="1:7" x14ac:dyDescent="0.25">
      <c r="A203" s="48" t="s">
        <v>764</v>
      </c>
      <c r="B203" s="115"/>
      <c r="E203" s="115"/>
      <c r="F203" s="61" t="str">
        <f t="shared" si="4"/>
        <v/>
      </c>
      <c r="G203" s="61" t="str">
        <f t="shared" si="5"/>
        <v/>
      </c>
    </row>
    <row r="204" spans="1:7" x14ac:dyDescent="0.25">
      <c r="A204" s="48" t="s">
        <v>765</v>
      </c>
      <c r="B204" s="115"/>
      <c r="E204" s="115"/>
      <c r="F204" s="61" t="str">
        <f t="shared" si="4"/>
        <v/>
      </c>
      <c r="G204" s="61" t="str">
        <f t="shared" si="5"/>
        <v/>
      </c>
    </row>
    <row r="205" spans="1:7" x14ac:dyDescent="0.25">
      <c r="A205" s="48" t="s">
        <v>766</v>
      </c>
      <c r="B205" s="115"/>
      <c r="F205" s="61" t="str">
        <f t="shared" si="4"/>
        <v/>
      </c>
      <c r="G205" s="61" t="str">
        <f t="shared" si="5"/>
        <v/>
      </c>
    </row>
    <row r="206" spans="1:7" x14ac:dyDescent="0.25">
      <c r="A206" s="48" t="s">
        <v>767</v>
      </c>
      <c r="B206" s="115"/>
      <c r="E206" s="108"/>
      <c r="F206" s="61" t="str">
        <f t="shared" si="4"/>
        <v/>
      </c>
      <c r="G206" s="61" t="str">
        <f t="shared" si="5"/>
        <v/>
      </c>
    </row>
    <row r="207" spans="1:7" x14ac:dyDescent="0.25">
      <c r="A207" s="48" t="s">
        <v>768</v>
      </c>
      <c r="B207" s="115"/>
      <c r="E207" s="108"/>
      <c r="F207" s="61" t="str">
        <f t="shared" si="4"/>
        <v/>
      </c>
      <c r="G207" s="61" t="str">
        <f t="shared" si="5"/>
        <v/>
      </c>
    </row>
    <row r="208" spans="1:7" x14ac:dyDescent="0.25">
      <c r="A208" s="48" t="s">
        <v>769</v>
      </c>
      <c r="B208" s="115"/>
      <c r="E208" s="108"/>
      <c r="F208" s="61" t="str">
        <f t="shared" si="4"/>
        <v/>
      </c>
      <c r="G208" s="61" t="str">
        <f t="shared" si="5"/>
        <v/>
      </c>
    </row>
    <row r="209" spans="1:7" x14ac:dyDescent="0.25">
      <c r="A209" s="48" t="s">
        <v>770</v>
      </c>
      <c r="B209" s="115"/>
      <c r="E209" s="108"/>
      <c r="F209" s="61" t="str">
        <f t="shared" si="4"/>
        <v/>
      </c>
      <c r="G209" s="61" t="str">
        <f t="shared" si="5"/>
        <v/>
      </c>
    </row>
    <row r="210" spans="1:7" x14ac:dyDescent="0.25">
      <c r="A210" s="48" t="s">
        <v>771</v>
      </c>
      <c r="B210" s="115"/>
      <c r="E210" s="108"/>
      <c r="F210" s="61" t="str">
        <f t="shared" si="4"/>
        <v/>
      </c>
      <c r="G210" s="61" t="str">
        <f t="shared" si="5"/>
        <v/>
      </c>
    </row>
    <row r="211" spans="1:7" x14ac:dyDescent="0.25">
      <c r="A211" s="48" t="s">
        <v>772</v>
      </c>
      <c r="B211" s="115"/>
      <c r="E211" s="108"/>
      <c r="F211" s="61" t="str">
        <f t="shared" si="4"/>
        <v/>
      </c>
      <c r="G211" s="61" t="str">
        <f t="shared" si="5"/>
        <v/>
      </c>
    </row>
    <row r="212" spans="1:7" x14ac:dyDescent="0.25">
      <c r="A212" s="48" t="s">
        <v>773</v>
      </c>
      <c r="B212" s="115"/>
      <c r="E212" s="108"/>
      <c r="F212" s="61" t="str">
        <f t="shared" si="4"/>
        <v/>
      </c>
      <c r="G212" s="61" t="str">
        <f t="shared" si="5"/>
        <v/>
      </c>
    </row>
    <row r="213" spans="1:7" x14ac:dyDescent="0.25">
      <c r="A213" s="48" t="s">
        <v>774</v>
      </c>
      <c r="B213" s="115"/>
      <c r="E213" s="108"/>
      <c r="F213" s="61" t="str">
        <f t="shared" si="4"/>
        <v/>
      </c>
      <c r="G213" s="61" t="str">
        <f t="shared" si="5"/>
        <v/>
      </c>
    </row>
    <row r="214" spans="1:7" x14ac:dyDescent="0.25">
      <c r="A214" s="48" t="s">
        <v>775</v>
      </c>
      <c r="B214" s="125" t="s">
        <v>103</v>
      </c>
      <c r="C214" s="75">
        <f>SUM(C190:C213)</f>
        <v>38682.058142559988</v>
      </c>
      <c r="D214" s="75">
        <f>SUM(D190:D213)</f>
        <v>143005</v>
      </c>
      <c r="E214" s="108"/>
      <c r="F214" s="126">
        <f>SUM(F190:F213)</f>
        <v>1.0000000000000002</v>
      </c>
      <c r="G214" s="126">
        <f>SUM(G190:G213)</f>
        <v>0.99999999999999989</v>
      </c>
    </row>
    <row r="215" spans="1:7" ht="15" customHeight="1" x14ac:dyDescent="0.25">
      <c r="A215" s="104"/>
      <c r="B215" s="105" t="s">
        <v>776</v>
      </c>
      <c r="C215" s="104" t="s">
        <v>734</v>
      </c>
      <c r="D215" s="104" t="s">
        <v>735</v>
      </c>
      <c r="E215" s="110"/>
      <c r="F215" s="104" t="s">
        <v>534</v>
      </c>
      <c r="G215" s="104" t="s">
        <v>736</v>
      </c>
    </row>
    <row r="216" spans="1:7" x14ac:dyDescent="0.25">
      <c r="A216" s="48" t="s">
        <v>777</v>
      </c>
      <c r="B216" s="48" t="s">
        <v>778</v>
      </c>
      <c r="C216" s="112" t="s">
        <v>69</v>
      </c>
      <c r="G216" s="48"/>
    </row>
    <row r="217" spans="1:7" x14ac:dyDescent="0.25">
      <c r="G217" s="48"/>
    </row>
    <row r="218" spans="1:7" x14ac:dyDescent="0.25">
      <c r="B218" s="115" t="s">
        <v>779</v>
      </c>
      <c r="G218" s="48"/>
    </row>
    <row r="219" spans="1:7" x14ac:dyDescent="0.25">
      <c r="A219" s="48" t="s">
        <v>780</v>
      </c>
      <c r="B219" s="48" t="s">
        <v>781</v>
      </c>
      <c r="C219" s="112" t="s">
        <v>69</v>
      </c>
      <c r="F219" s="61" t="str">
        <f t="shared" ref="F219:F233" si="6">IF($C$227=0,"",IF(C219="[for completion]","",C219/$C$227))</f>
        <v/>
      </c>
      <c r="G219" s="61" t="str">
        <f t="shared" ref="G219:G233" si="7">IF($D$227=0,"",IF(D219="[for completion]","",D219/$D$227))</f>
        <v/>
      </c>
    </row>
    <row r="220" spans="1:7" x14ac:dyDescent="0.25">
      <c r="A220" s="48" t="s">
        <v>782</v>
      </c>
      <c r="B220" s="48" t="s">
        <v>783</v>
      </c>
      <c r="C220" s="112" t="s">
        <v>69</v>
      </c>
      <c r="F220" s="61" t="str">
        <f t="shared" si="6"/>
        <v/>
      </c>
      <c r="G220" s="61" t="str">
        <f t="shared" si="7"/>
        <v/>
      </c>
    </row>
    <row r="221" spans="1:7" x14ac:dyDescent="0.25">
      <c r="A221" s="48" t="s">
        <v>784</v>
      </c>
      <c r="B221" s="48" t="s">
        <v>785</v>
      </c>
      <c r="C221" s="112" t="s">
        <v>69</v>
      </c>
      <c r="F221" s="61" t="str">
        <f t="shared" si="6"/>
        <v/>
      </c>
      <c r="G221" s="61" t="str">
        <f t="shared" si="7"/>
        <v/>
      </c>
    </row>
    <row r="222" spans="1:7" x14ac:dyDescent="0.25">
      <c r="A222" s="48" t="s">
        <v>786</v>
      </c>
      <c r="B222" s="48" t="s">
        <v>787</v>
      </c>
      <c r="C222" s="112" t="s">
        <v>69</v>
      </c>
      <c r="F222" s="61" t="str">
        <f t="shared" si="6"/>
        <v/>
      </c>
      <c r="G222" s="61" t="str">
        <f t="shared" si="7"/>
        <v/>
      </c>
    </row>
    <row r="223" spans="1:7" x14ac:dyDescent="0.25">
      <c r="A223" s="48" t="s">
        <v>788</v>
      </c>
      <c r="B223" s="48" t="s">
        <v>789</v>
      </c>
      <c r="C223" s="112" t="s">
        <v>69</v>
      </c>
      <c r="F223" s="61" t="str">
        <f t="shared" si="6"/>
        <v/>
      </c>
      <c r="G223" s="61" t="str">
        <f t="shared" si="7"/>
        <v/>
      </c>
    </row>
    <row r="224" spans="1:7" x14ac:dyDescent="0.25">
      <c r="A224" s="48" t="s">
        <v>790</v>
      </c>
      <c r="B224" s="48" t="s">
        <v>791</v>
      </c>
      <c r="C224" s="112" t="s">
        <v>69</v>
      </c>
      <c r="F224" s="61" t="str">
        <f t="shared" si="6"/>
        <v/>
      </c>
      <c r="G224" s="61" t="str">
        <f t="shared" si="7"/>
        <v/>
      </c>
    </row>
    <row r="225" spans="1:7" x14ac:dyDescent="0.25">
      <c r="A225" s="48" t="s">
        <v>792</v>
      </c>
      <c r="B225" s="48" t="s">
        <v>793</v>
      </c>
      <c r="C225" s="112" t="s">
        <v>69</v>
      </c>
      <c r="F225" s="61" t="str">
        <f t="shared" si="6"/>
        <v/>
      </c>
      <c r="G225" s="61" t="str">
        <f t="shared" si="7"/>
        <v/>
      </c>
    </row>
    <row r="226" spans="1:7" x14ac:dyDescent="0.25">
      <c r="A226" s="48" t="s">
        <v>794</v>
      </c>
      <c r="B226" s="48" t="s">
        <v>795</v>
      </c>
      <c r="C226" s="112" t="s">
        <v>69</v>
      </c>
      <c r="F226" s="61" t="str">
        <f t="shared" si="6"/>
        <v/>
      </c>
      <c r="G226" s="61" t="str">
        <f t="shared" si="7"/>
        <v/>
      </c>
    </row>
    <row r="227" spans="1:7" x14ac:dyDescent="0.25">
      <c r="A227" s="48" t="s">
        <v>796</v>
      </c>
      <c r="B227" s="125" t="s">
        <v>103</v>
      </c>
      <c r="C227" s="48">
        <f>SUM(C219:C226)</f>
        <v>0</v>
      </c>
      <c r="D227" s="48">
        <f>SUM(D219:D226)</f>
        <v>0</v>
      </c>
      <c r="F227" s="108">
        <f>SUM(F219:F226)</f>
        <v>0</v>
      </c>
      <c r="G227" s="108">
        <f>SUM(G219:G226)</f>
        <v>0</v>
      </c>
    </row>
    <row r="228" spans="1:7" outlineLevel="1" x14ac:dyDescent="0.25">
      <c r="A228" s="48" t="s">
        <v>797</v>
      </c>
      <c r="B228" s="109"/>
      <c r="F228" s="61" t="str">
        <f t="shared" si="6"/>
        <v/>
      </c>
      <c r="G228" s="61" t="str">
        <f t="shared" si="7"/>
        <v/>
      </c>
    </row>
    <row r="229" spans="1:7" outlineLevel="1" x14ac:dyDescent="0.25">
      <c r="A229" s="48" t="s">
        <v>798</v>
      </c>
      <c r="B229" s="109"/>
      <c r="F229" s="61" t="str">
        <f t="shared" si="6"/>
        <v/>
      </c>
      <c r="G229" s="61" t="str">
        <f t="shared" si="7"/>
        <v/>
      </c>
    </row>
    <row r="230" spans="1:7" outlineLevel="1" x14ac:dyDescent="0.25">
      <c r="A230" s="48" t="s">
        <v>799</v>
      </c>
      <c r="B230" s="109"/>
      <c r="F230" s="61" t="str">
        <f t="shared" si="6"/>
        <v/>
      </c>
      <c r="G230" s="61" t="str">
        <f t="shared" si="7"/>
        <v/>
      </c>
    </row>
    <row r="231" spans="1:7" outlineLevel="1" x14ac:dyDescent="0.25">
      <c r="A231" s="48" t="s">
        <v>800</v>
      </c>
      <c r="B231" s="109"/>
      <c r="F231" s="61" t="str">
        <f t="shared" si="6"/>
        <v/>
      </c>
      <c r="G231" s="61" t="str">
        <f t="shared" si="7"/>
        <v/>
      </c>
    </row>
    <row r="232" spans="1:7" outlineLevel="1" x14ac:dyDescent="0.25">
      <c r="A232" s="48" t="s">
        <v>801</v>
      </c>
      <c r="B232" s="109"/>
      <c r="F232" s="61" t="str">
        <f t="shared" si="6"/>
        <v/>
      </c>
      <c r="G232" s="61" t="str">
        <f t="shared" si="7"/>
        <v/>
      </c>
    </row>
    <row r="233" spans="1:7" outlineLevel="1" x14ac:dyDescent="0.25">
      <c r="A233" s="48" t="s">
        <v>802</v>
      </c>
      <c r="B233" s="109"/>
      <c r="F233" s="61" t="str">
        <f t="shared" si="6"/>
        <v/>
      </c>
      <c r="G233" s="61" t="str">
        <f t="shared" si="7"/>
        <v/>
      </c>
    </row>
    <row r="234" spans="1:7" outlineLevel="1" x14ac:dyDescent="0.25">
      <c r="A234" s="48" t="s">
        <v>803</v>
      </c>
      <c r="B234" s="109"/>
      <c r="F234" s="61"/>
      <c r="G234" s="61"/>
    </row>
    <row r="235" spans="1:7" outlineLevel="1" x14ac:dyDescent="0.25">
      <c r="A235" s="48" t="s">
        <v>804</v>
      </c>
      <c r="B235" s="109"/>
      <c r="F235" s="61"/>
      <c r="G235" s="61"/>
    </row>
    <row r="236" spans="1:7" outlineLevel="1" x14ac:dyDescent="0.25">
      <c r="A236" s="48" t="s">
        <v>805</v>
      </c>
      <c r="B236" s="109"/>
      <c r="F236" s="61"/>
      <c r="G236" s="61"/>
    </row>
    <row r="237" spans="1:7" ht="15" customHeight="1" x14ac:dyDescent="0.25">
      <c r="A237" s="104"/>
      <c r="B237" s="105" t="s">
        <v>806</v>
      </c>
      <c r="C237" s="104" t="s">
        <v>734</v>
      </c>
      <c r="D237" s="104" t="s">
        <v>735</v>
      </c>
      <c r="E237" s="110"/>
      <c r="F237" s="104" t="s">
        <v>534</v>
      </c>
      <c r="G237" s="104" t="s">
        <v>736</v>
      </c>
    </row>
    <row r="238" spans="1:7" x14ac:dyDescent="0.25">
      <c r="A238" s="48" t="s">
        <v>807</v>
      </c>
      <c r="B238" s="48" t="s">
        <v>778</v>
      </c>
      <c r="C238" s="112">
        <f>'D. Nat''l Transparency Template'!H213</f>
        <v>0.52390627905613352</v>
      </c>
      <c r="G238" s="48"/>
    </row>
    <row r="239" spans="1:7" x14ac:dyDescent="0.25">
      <c r="G239" s="48"/>
    </row>
    <row r="240" spans="1:7" x14ac:dyDescent="0.25">
      <c r="B240" s="115" t="s">
        <v>779</v>
      </c>
      <c r="G240" s="48"/>
    </row>
    <row r="241" spans="1:7" x14ac:dyDescent="0.25">
      <c r="A241" s="48" t="s">
        <v>808</v>
      </c>
      <c r="B241" s="48" t="s">
        <v>781</v>
      </c>
      <c r="C241" s="75">
        <f>('D. Nat''l Transparency Template'!L302+'D. Nat''l Transparency Template'!L303+'D. Nat''l Transparency Template'!L304)/1000000</f>
        <v>7010.6241587600025</v>
      </c>
      <c r="D241" s="75">
        <f>IF(ISNA(VLOOKUP("00 &lt;= 40",'[2]INDLTV Pivot'!$A$1:$C$561,3,FALSE)),0,VLOOKUP("00 &lt;= 40",'[2]INDLTV Pivot'!$A$1:$C$561,3,FALSE))</f>
        <v>34179</v>
      </c>
      <c r="F241" s="61">
        <f>IF($C$249=0,"",IF(C241="[Mark as ND1 if not relevant]","",C241/$C$249))</f>
        <v>0.181237103075613</v>
      </c>
      <c r="G241" s="61">
        <f>IF($D$249=0,"",IF(D241="[Mark as ND1 if not relevant]","",D241/$D$249))</f>
        <v>0.23900562917380511</v>
      </c>
    </row>
    <row r="242" spans="1:7" x14ac:dyDescent="0.25">
      <c r="A242" s="48" t="s">
        <v>809</v>
      </c>
      <c r="B242" s="48" t="s">
        <v>783</v>
      </c>
      <c r="C242" s="75">
        <f>'D. Nat''l Transparency Template'!L305/1000000</f>
        <v>8684.0541928400071</v>
      </c>
      <c r="D242" s="75">
        <f>IF(ISNA(VLOOKUP("40 &lt;= 50",'[2]INDLTV Pivot'!$A$1:$C$561,3,FALSE)),0,VLOOKUP("40 &lt;= 50",'[2]INDLTV Pivot'!$A$1:$C$561,3,FALSE))</f>
        <v>30806</v>
      </c>
      <c r="F242" s="61">
        <f t="shared" ref="F242:F248" si="8">IF($C$249=0,"",IF(C242="[Mark as ND1 if not relevant]","",C242/$C$249))</f>
        <v>0.22449824569405114</v>
      </c>
      <c r="G242" s="61">
        <f t="shared" ref="G242:G248" si="9">IF($D$249=0,"",IF(D242="[Mark as ND1 if not relevant]","",D242/$D$249))</f>
        <v>0.2154190412922625</v>
      </c>
    </row>
    <row r="243" spans="1:7" x14ac:dyDescent="0.25">
      <c r="A243" s="48" t="s">
        <v>810</v>
      </c>
      <c r="B243" s="48" t="s">
        <v>785</v>
      </c>
      <c r="C243" s="75">
        <f>('D. Nat''l Transparency Template'!L306+'D. Nat''l Transparency Template'!L307)/1000000</f>
        <v>10389.535681520005</v>
      </c>
      <c r="D243" s="75">
        <f>IF(ISNA(VLOOKUP("50 &lt;= 60",'[2]INDLTV Pivot'!$A$1:$C$561,3,FALSE)),0,VLOOKUP("50 &lt;= 60",'[2]INDLTV Pivot'!$A$1:$C$561,3,FALSE))</f>
        <v>35743</v>
      </c>
      <c r="F243" s="61">
        <f t="shared" si="8"/>
        <v>0.26858797541821849</v>
      </c>
      <c r="G243" s="61">
        <f t="shared" si="9"/>
        <v>0.24994230970945072</v>
      </c>
    </row>
    <row r="244" spans="1:7" x14ac:dyDescent="0.25">
      <c r="A244" s="48" t="s">
        <v>811</v>
      </c>
      <c r="B244" s="48" t="s">
        <v>787</v>
      </c>
      <c r="C244" s="75">
        <f>('D. Nat''l Transparency Template'!L308+'D. Nat''l Transparency Template'!L309)/1000000</f>
        <v>8636.3188615999861</v>
      </c>
      <c r="D244" s="75">
        <f>IF(ISNA(VLOOKUP("60 &lt;= 70",'[2]INDLTV Pivot'!$A$1:$C$561,3,FALSE)),0,VLOOKUP("60 &lt;= 70",'[2]INDLTV Pivot'!$A$1:$C$561,3,FALSE))</f>
        <v>29236</v>
      </c>
      <c r="F244" s="61">
        <f t="shared" si="8"/>
        <v>0.22326420248300752</v>
      </c>
      <c r="G244" s="61">
        <f t="shared" si="9"/>
        <v>0.20444040418167198</v>
      </c>
    </row>
    <row r="245" spans="1:7" x14ac:dyDescent="0.25">
      <c r="A245" s="48" t="s">
        <v>812</v>
      </c>
      <c r="B245" s="48" t="s">
        <v>789</v>
      </c>
      <c r="C245" s="75">
        <f>('D. Nat''l Transparency Template'!L310+'D. Nat''l Transparency Template'!L311)/1000000</f>
        <v>3961.3203427999956</v>
      </c>
      <c r="D245" s="75">
        <f>IF(ISNA(VLOOKUP("70 &lt;= 80",'[2]INDLTV Pivot'!$A$1:$C$561,3,FALSE)),0,VLOOKUP("70 &lt;= 80",'[2]INDLTV Pivot'!$A$1:$C$561,3,FALSE))</f>
        <v>13040</v>
      </c>
      <c r="F245" s="61">
        <f t="shared" si="8"/>
        <v>0.10240717616939689</v>
      </c>
      <c r="G245" s="61">
        <f t="shared" si="9"/>
        <v>9.1185622880318867E-2</v>
      </c>
    </row>
    <row r="246" spans="1:7" x14ac:dyDescent="0.25">
      <c r="A246" s="48" t="s">
        <v>813</v>
      </c>
      <c r="B246" s="48" t="s">
        <v>791</v>
      </c>
      <c r="C246" s="75">
        <f>'D. Nat''l Transparency Template'!L312/1000000</f>
        <v>0.20490504000000001</v>
      </c>
      <c r="D246" s="75">
        <f>IF(ISNA(VLOOKUP("80 &lt;= 90",'[2]INDLTV Pivot'!$A$1:$C$561,3,FALSE)),0,VLOOKUP("80 &lt;= 90",'[2]INDLTV Pivot'!$A$1:$C$561,3,FALSE))+IF(ISNA(VLOOKUP("90 &lt;=100",'[2]INDLTV Pivot'!$A$1:$C$561,3,FALSE)),0,VLOOKUP("90 &lt;=100",'[2]INDLTV Pivot'!$A$1:$C$561,3,FALSE))</f>
        <v>1</v>
      </c>
      <c r="F246" s="61">
        <f t="shared" si="8"/>
        <v>5.2971597127752844E-6</v>
      </c>
      <c r="G246" s="61">
        <f t="shared" si="9"/>
        <v>6.9927624908219992E-6</v>
      </c>
    </row>
    <row r="247" spans="1:7" x14ac:dyDescent="0.25">
      <c r="A247" s="48" t="s">
        <v>814</v>
      </c>
      <c r="B247" s="48" t="s">
        <v>793</v>
      </c>
      <c r="F247" s="61">
        <f t="shared" si="8"/>
        <v>0</v>
      </c>
      <c r="G247" s="61">
        <f t="shared" si="9"/>
        <v>0</v>
      </c>
    </row>
    <row r="248" spans="1:7" x14ac:dyDescent="0.25">
      <c r="A248" s="48" t="s">
        <v>815</v>
      </c>
      <c r="B248" s="48" t="s">
        <v>795</v>
      </c>
      <c r="F248" s="61">
        <f t="shared" si="8"/>
        <v>0</v>
      </c>
      <c r="G248" s="61">
        <f t="shared" si="9"/>
        <v>0</v>
      </c>
    </row>
    <row r="249" spans="1:7" x14ac:dyDescent="0.25">
      <c r="A249" s="48" t="s">
        <v>816</v>
      </c>
      <c r="B249" s="125" t="s">
        <v>103</v>
      </c>
      <c r="C249" s="75">
        <f>SUM(C241:C248)</f>
        <v>38682.058142560003</v>
      </c>
      <c r="D249" s="75">
        <f>SUM(D241:D248)</f>
        <v>143005</v>
      </c>
      <c r="F249" s="108">
        <f>SUM(F241:F248)</f>
        <v>0.99999999999999967</v>
      </c>
      <c r="G249" s="108">
        <f>SUM(G241:G248)</f>
        <v>1</v>
      </c>
    </row>
    <row r="250" spans="1:7" outlineLevel="1" x14ac:dyDescent="0.25">
      <c r="A250" s="48" t="s">
        <v>817</v>
      </c>
      <c r="B250" s="111" t="s">
        <v>818</v>
      </c>
      <c r="C250" s="75"/>
      <c r="D250" s="75"/>
      <c r="F250" s="61"/>
      <c r="G250" s="61"/>
    </row>
    <row r="251" spans="1:7" outlineLevel="1" x14ac:dyDescent="0.25">
      <c r="A251" s="48" t="s">
        <v>819</v>
      </c>
      <c r="B251" s="109"/>
      <c r="C251" s="75"/>
      <c r="D251" s="75"/>
      <c r="F251" s="61"/>
      <c r="G251" s="61"/>
    </row>
    <row r="252" spans="1:7" outlineLevel="1" x14ac:dyDescent="0.25">
      <c r="A252" s="48" t="s">
        <v>820</v>
      </c>
      <c r="B252" s="109"/>
      <c r="C252" s="75"/>
      <c r="D252" s="75"/>
      <c r="F252" s="61"/>
      <c r="G252" s="61"/>
    </row>
    <row r="253" spans="1:7" outlineLevel="1" x14ac:dyDescent="0.25">
      <c r="A253" s="48" t="s">
        <v>821</v>
      </c>
      <c r="B253" s="109"/>
      <c r="C253" s="75"/>
      <c r="F253" s="61"/>
      <c r="G253" s="61"/>
    </row>
    <row r="254" spans="1:7" outlineLevel="1" x14ac:dyDescent="0.25">
      <c r="A254" s="48" t="s">
        <v>822</v>
      </c>
      <c r="B254" s="109"/>
      <c r="C254" s="75"/>
      <c r="F254" s="61"/>
      <c r="G254" s="61"/>
    </row>
    <row r="255" spans="1:7" outlineLevel="1" x14ac:dyDescent="0.25">
      <c r="A255" s="48" t="s">
        <v>823</v>
      </c>
      <c r="B255" s="109"/>
      <c r="F255" s="61"/>
      <c r="G255" s="61"/>
    </row>
    <row r="256" spans="1:7" outlineLevel="1" x14ac:dyDescent="0.25">
      <c r="A256" s="48" t="s">
        <v>824</v>
      </c>
      <c r="B256" s="109"/>
      <c r="F256" s="61"/>
      <c r="G256" s="61"/>
    </row>
    <row r="257" spans="1:14" outlineLevel="1" x14ac:dyDescent="0.25">
      <c r="A257" s="48" t="s">
        <v>825</v>
      </c>
      <c r="B257" s="109"/>
      <c r="F257" s="61"/>
      <c r="G257" s="61"/>
    </row>
    <row r="258" spans="1:14" outlineLevel="1" x14ac:dyDescent="0.25">
      <c r="A258" s="48" t="s">
        <v>826</v>
      </c>
      <c r="B258" s="109"/>
      <c r="F258" s="61"/>
      <c r="G258" s="61"/>
    </row>
    <row r="259" spans="1:14" ht="15" customHeight="1" x14ac:dyDescent="0.25">
      <c r="A259" s="104"/>
      <c r="B259" s="105" t="s">
        <v>827</v>
      </c>
      <c r="C259" s="104" t="s">
        <v>534</v>
      </c>
      <c r="D259" s="104"/>
      <c r="E259" s="110"/>
      <c r="F259" s="104"/>
      <c r="G259" s="104"/>
    </row>
    <row r="260" spans="1:14" x14ac:dyDescent="0.25">
      <c r="A260" s="48" t="s">
        <v>828</v>
      </c>
      <c r="B260" s="48" t="s">
        <v>829</v>
      </c>
      <c r="C260" s="112">
        <f>'D. Nat''l Transparency Template'!G251</f>
        <v>0.84295790115892799</v>
      </c>
      <c r="E260" s="108"/>
      <c r="F260" s="108"/>
      <c r="G260" s="108"/>
    </row>
    <row r="261" spans="1:14" x14ac:dyDescent="0.25">
      <c r="A261" s="48" t="s">
        <v>830</v>
      </c>
      <c r="B261" s="48" t="s">
        <v>831</v>
      </c>
      <c r="C261" s="112">
        <v>0</v>
      </c>
      <c r="E261" s="108"/>
      <c r="F261" s="108"/>
    </row>
    <row r="262" spans="1:14" x14ac:dyDescent="0.25">
      <c r="A262" s="48" t="s">
        <v>832</v>
      </c>
      <c r="B262" s="48" t="s">
        <v>833</v>
      </c>
      <c r="C262" s="112">
        <f>'D. Nat''l Transparency Template'!G250</f>
        <v>0.15704209884107204</v>
      </c>
      <c r="E262" s="108"/>
      <c r="F262" s="108"/>
    </row>
    <row r="263" spans="1:14" x14ac:dyDescent="0.25">
      <c r="A263" s="48" t="s">
        <v>834</v>
      </c>
      <c r="B263" s="115" t="s">
        <v>835</v>
      </c>
      <c r="C263" s="112">
        <v>0</v>
      </c>
      <c r="D263" s="122"/>
      <c r="E263" s="122"/>
      <c r="F263" s="123"/>
      <c r="G263" s="123"/>
      <c r="H263" s="88"/>
      <c r="I263" s="48"/>
      <c r="J263" s="48"/>
      <c r="K263" s="48"/>
      <c r="L263" s="88"/>
      <c r="M263" s="88"/>
      <c r="N263" s="88"/>
    </row>
    <row r="264" spans="1:14" x14ac:dyDescent="0.25">
      <c r="A264" s="48" t="s">
        <v>836</v>
      </c>
      <c r="B264" s="48" t="s">
        <v>101</v>
      </c>
      <c r="C264" s="112">
        <v>0</v>
      </c>
      <c r="E264" s="108"/>
      <c r="F264" s="108"/>
    </row>
    <row r="265" spans="1:14" outlineLevel="1" x14ac:dyDescent="0.25">
      <c r="A265" s="48" t="s">
        <v>837</v>
      </c>
      <c r="B265" s="109"/>
      <c r="C265" s="108"/>
      <c r="E265" s="108"/>
      <c r="F265" s="108"/>
    </row>
    <row r="266" spans="1:14" outlineLevel="1" x14ac:dyDescent="0.25">
      <c r="A266" s="48" t="s">
        <v>838</v>
      </c>
      <c r="B266" s="109"/>
      <c r="C266" s="127"/>
      <c r="E266" s="108"/>
      <c r="F266" s="108"/>
    </row>
    <row r="267" spans="1:14" outlineLevel="1" x14ac:dyDescent="0.25">
      <c r="A267" s="48" t="s">
        <v>839</v>
      </c>
      <c r="B267" s="109"/>
      <c r="C267" s="108"/>
      <c r="E267" s="108"/>
      <c r="F267" s="108"/>
    </row>
    <row r="268" spans="1:14" outlineLevel="1" x14ac:dyDescent="0.25">
      <c r="A268" s="48" t="s">
        <v>840</v>
      </c>
      <c r="B268" s="109"/>
      <c r="C268" s="108"/>
      <c r="E268" s="108"/>
      <c r="F268" s="108"/>
    </row>
    <row r="269" spans="1:14" outlineLevel="1" x14ac:dyDescent="0.25">
      <c r="A269" s="48" t="s">
        <v>841</v>
      </c>
      <c r="B269" s="109"/>
      <c r="C269" s="108"/>
      <c r="E269" s="108"/>
      <c r="F269" s="108"/>
    </row>
    <row r="270" spans="1:14" outlineLevel="1" x14ac:dyDescent="0.25">
      <c r="A270" s="48" t="s">
        <v>842</v>
      </c>
      <c r="B270" s="109"/>
      <c r="C270" s="108"/>
      <c r="E270" s="108"/>
      <c r="F270" s="108"/>
    </row>
    <row r="271" spans="1:14" outlineLevel="1" x14ac:dyDescent="0.25">
      <c r="A271" s="48" t="s">
        <v>843</v>
      </c>
      <c r="B271" s="109"/>
      <c r="C271" s="108"/>
      <c r="E271" s="108"/>
      <c r="F271" s="108"/>
    </row>
    <row r="272" spans="1:14" outlineLevel="1" x14ac:dyDescent="0.25">
      <c r="A272" s="48" t="s">
        <v>844</v>
      </c>
      <c r="B272" s="109"/>
      <c r="C272" s="108"/>
      <c r="E272" s="108"/>
      <c r="F272" s="108"/>
    </row>
    <row r="273" spans="1:7" outlineLevel="1" x14ac:dyDescent="0.25">
      <c r="A273" s="48" t="s">
        <v>845</v>
      </c>
      <c r="B273" s="109"/>
      <c r="C273" s="108"/>
      <c r="E273" s="108"/>
      <c r="F273" s="108"/>
    </row>
    <row r="274" spans="1:7" outlineLevel="1" x14ac:dyDescent="0.25">
      <c r="A274" s="48" t="s">
        <v>846</v>
      </c>
      <c r="B274" s="109"/>
      <c r="C274" s="108"/>
      <c r="E274" s="108"/>
      <c r="F274" s="108"/>
    </row>
    <row r="275" spans="1:7" outlineLevel="1" x14ac:dyDescent="0.25">
      <c r="A275" s="48" t="s">
        <v>847</v>
      </c>
      <c r="B275" s="109"/>
      <c r="C275" s="108"/>
      <c r="E275" s="108"/>
      <c r="F275" s="108"/>
    </row>
    <row r="276" spans="1:7" ht="15" customHeight="1" x14ac:dyDescent="0.25">
      <c r="A276" s="104"/>
      <c r="B276" s="105" t="s">
        <v>848</v>
      </c>
      <c r="C276" s="104" t="s">
        <v>534</v>
      </c>
      <c r="D276" s="104"/>
      <c r="E276" s="110"/>
      <c r="F276" s="104"/>
      <c r="G276" s="106"/>
    </row>
    <row r="277" spans="1:7" x14ac:dyDescent="0.25">
      <c r="A277" s="48" t="s">
        <v>849</v>
      </c>
      <c r="B277" s="48" t="s">
        <v>850</v>
      </c>
      <c r="C277" s="112">
        <v>1</v>
      </c>
      <c r="E277" s="88"/>
      <c r="F277" s="88"/>
    </row>
    <row r="278" spans="1:7" x14ac:dyDescent="0.25">
      <c r="A278" s="48" t="s">
        <v>851</v>
      </c>
      <c r="B278" s="48" t="s">
        <v>852</v>
      </c>
      <c r="C278" s="112">
        <v>0</v>
      </c>
      <c r="E278" s="88"/>
      <c r="F278" s="88"/>
    </row>
    <row r="279" spans="1:7" x14ac:dyDescent="0.25">
      <c r="A279" s="48" t="s">
        <v>853</v>
      </c>
      <c r="B279" s="48" t="s">
        <v>101</v>
      </c>
      <c r="C279" s="112">
        <v>0</v>
      </c>
      <c r="E279" s="88"/>
      <c r="F279" s="88"/>
    </row>
    <row r="280" spans="1:7" outlineLevel="1" x14ac:dyDescent="0.25">
      <c r="A280" s="48" t="s">
        <v>854</v>
      </c>
      <c r="C280" s="112"/>
      <c r="E280" s="88"/>
      <c r="F280" s="88"/>
    </row>
    <row r="281" spans="1:7" outlineLevel="1" x14ac:dyDescent="0.25">
      <c r="A281" s="48" t="s">
        <v>855</v>
      </c>
      <c r="C281" s="112"/>
      <c r="E281" s="88"/>
      <c r="F281" s="88"/>
    </row>
    <row r="282" spans="1:7" outlineLevel="1" x14ac:dyDescent="0.25">
      <c r="A282" s="48" t="s">
        <v>856</v>
      </c>
      <c r="C282" s="112"/>
      <c r="E282" s="88"/>
      <c r="F282" s="88"/>
    </row>
    <row r="283" spans="1:7" outlineLevel="1" x14ac:dyDescent="0.25">
      <c r="A283" s="48" t="s">
        <v>857</v>
      </c>
      <c r="C283" s="112"/>
      <c r="E283" s="88"/>
      <c r="F283" s="88"/>
    </row>
    <row r="284" spans="1:7" outlineLevel="1" x14ac:dyDescent="0.25">
      <c r="A284" s="48" t="s">
        <v>858</v>
      </c>
      <c r="C284" s="112"/>
      <c r="E284" s="88"/>
      <c r="F284" s="88"/>
    </row>
    <row r="285" spans="1:7" outlineLevel="1" x14ac:dyDescent="0.25">
      <c r="A285" s="48" t="s">
        <v>859</v>
      </c>
      <c r="C285" s="112"/>
      <c r="E285" s="88"/>
      <c r="F285" s="88"/>
    </row>
    <row r="286" spans="1:7" ht="18.75" x14ac:dyDescent="0.25">
      <c r="A286" s="119"/>
      <c r="B286" s="120" t="s">
        <v>860</v>
      </c>
      <c r="C286" s="119"/>
      <c r="D286" s="119"/>
      <c r="E286" s="119"/>
      <c r="F286" s="121"/>
      <c r="G286" s="121"/>
    </row>
    <row r="287" spans="1:7" ht="15" customHeight="1" x14ac:dyDescent="0.25">
      <c r="A287" s="104"/>
      <c r="B287" s="105" t="s">
        <v>861</v>
      </c>
      <c r="C287" s="104" t="s">
        <v>734</v>
      </c>
      <c r="D287" s="104" t="s">
        <v>735</v>
      </c>
      <c r="E287" s="104"/>
      <c r="F287" s="104" t="s">
        <v>535</v>
      </c>
      <c r="G287" s="104" t="s">
        <v>736</v>
      </c>
    </row>
    <row r="288" spans="1:7" x14ac:dyDescent="0.25">
      <c r="A288" s="48" t="s">
        <v>862</v>
      </c>
      <c r="B288" s="48" t="s">
        <v>738</v>
      </c>
      <c r="C288" s="48" t="s">
        <v>69</v>
      </c>
      <c r="D288" s="122"/>
      <c r="E288" s="122"/>
      <c r="F288" s="123"/>
      <c r="G288" s="123"/>
    </row>
    <row r="289" spans="1:7" x14ac:dyDescent="0.25">
      <c r="A289" s="122"/>
      <c r="D289" s="122"/>
      <c r="E289" s="122"/>
      <c r="F289" s="123"/>
      <c r="G289" s="123"/>
    </row>
    <row r="290" spans="1:7" x14ac:dyDescent="0.25">
      <c r="B290" s="48" t="s">
        <v>739</v>
      </c>
      <c r="D290" s="122"/>
      <c r="E290" s="122"/>
      <c r="F290" s="123"/>
      <c r="G290" s="123"/>
    </row>
    <row r="291" spans="1:7" x14ac:dyDescent="0.25">
      <c r="A291" s="48" t="s">
        <v>863</v>
      </c>
      <c r="B291" s="115"/>
      <c r="E291" s="122"/>
      <c r="F291" s="61" t="str">
        <f t="shared" ref="F291:F314" si="10">IF($C$315=0,"",IF(C291="[for completion]","",C291/$C$315))</f>
        <v/>
      </c>
      <c r="G291" s="61" t="str">
        <f t="shared" ref="G291:G314" si="11">IF($D$315=0,"",IF(D291="[for completion]","",D291/$D$315))</f>
        <v/>
      </c>
    </row>
    <row r="292" spans="1:7" x14ac:dyDescent="0.25">
      <c r="A292" s="48" t="s">
        <v>864</v>
      </c>
      <c r="B292" s="115"/>
      <c r="E292" s="122"/>
      <c r="F292" s="61" t="str">
        <f t="shared" si="10"/>
        <v/>
      </c>
      <c r="G292" s="61" t="str">
        <f t="shared" si="11"/>
        <v/>
      </c>
    </row>
    <row r="293" spans="1:7" x14ac:dyDescent="0.25">
      <c r="A293" s="48" t="s">
        <v>865</v>
      </c>
      <c r="B293" s="115"/>
      <c r="E293" s="122"/>
      <c r="F293" s="61" t="str">
        <f t="shared" si="10"/>
        <v/>
      </c>
      <c r="G293" s="61" t="str">
        <f t="shared" si="11"/>
        <v/>
      </c>
    </row>
    <row r="294" spans="1:7" x14ac:dyDescent="0.25">
      <c r="A294" s="48" t="s">
        <v>866</v>
      </c>
      <c r="B294" s="115"/>
      <c r="E294" s="122"/>
      <c r="F294" s="61" t="str">
        <f t="shared" si="10"/>
        <v/>
      </c>
      <c r="G294" s="61" t="str">
        <f t="shared" si="11"/>
        <v/>
      </c>
    </row>
    <row r="295" spans="1:7" x14ac:dyDescent="0.25">
      <c r="A295" s="48" t="s">
        <v>867</v>
      </c>
      <c r="B295" s="115"/>
      <c r="E295" s="122"/>
      <c r="F295" s="61" t="str">
        <f t="shared" si="10"/>
        <v/>
      </c>
      <c r="G295" s="61" t="str">
        <f t="shared" si="11"/>
        <v/>
      </c>
    </row>
    <row r="296" spans="1:7" x14ac:dyDescent="0.25">
      <c r="A296" s="48" t="s">
        <v>868</v>
      </c>
      <c r="B296" s="115"/>
      <c r="E296" s="122"/>
      <c r="F296" s="61" t="str">
        <f t="shared" si="10"/>
        <v/>
      </c>
      <c r="G296" s="61" t="str">
        <f t="shared" si="11"/>
        <v/>
      </c>
    </row>
    <row r="297" spans="1:7" x14ac:dyDescent="0.25">
      <c r="A297" s="48" t="s">
        <v>869</v>
      </c>
      <c r="B297" s="115"/>
      <c r="E297" s="122"/>
      <c r="F297" s="61" t="str">
        <f t="shared" si="10"/>
        <v/>
      </c>
      <c r="G297" s="61" t="str">
        <f t="shared" si="11"/>
        <v/>
      </c>
    </row>
    <row r="298" spans="1:7" x14ac:dyDescent="0.25">
      <c r="A298" s="48" t="s">
        <v>870</v>
      </c>
      <c r="B298" s="115"/>
      <c r="E298" s="122"/>
      <c r="F298" s="61" t="str">
        <f t="shared" si="10"/>
        <v/>
      </c>
      <c r="G298" s="61" t="str">
        <f t="shared" si="11"/>
        <v/>
      </c>
    </row>
    <row r="299" spans="1:7" x14ac:dyDescent="0.25">
      <c r="A299" s="48" t="s">
        <v>871</v>
      </c>
      <c r="B299" s="115"/>
      <c r="E299" s="122"/>
      <c r="F299" s="61" t="str">
        <f t="shared" si="10"/>
        <v/>
      </c>
      <c r="G299" s="61" t="str">
        <f t="shared" si="11"/>
        <v/>
      </c>
    </row>
    <row r="300" spans="1:7" x14ac:dyDescent="0.25">
      <c r="A300" s="48" t="s">
        <v>872</v>
      </c>
      <c r="B300" s="115"/>
      <c r="E300" s="115"/>
      <c r="F300" s="61" t="str">
        <f t="shared" si="10"/>
        <v/>
      </c>
      <c r="G300" s="61" t="str">
        <f t="shared" si="11"/>
        <v/>
      </c>
    </row>
    <row r="301" spans="1:7" x14ac:dyDescent="0.25">
      <c r="A301" s="48" t="s">
        <v>873</v>
      </c>
      <c r="B301" s="115"/>
      <c r="E301" s="115"/>
      <c r="F301" s="61" t="str">
        <f t="shared" si="10"/>
        <v/>
      </c>
      <c r="G301" s="61" t="str">
        <f t="shared" si="11"/>
        <v/>
      </c>
    </row>
    <row r="302" spans="1:7" x14ac:dyDescent="0.25">
      <c r="A302" s="48" t="s">
        <v>874</v>
      </c>
      <c r="B302" s="115"/>
      <c r="E302" s="115"/>
      <c r="F302" s="61" t="str">
        <f t="shared" si="10"/>
        <v/>
      </c>
      <c r="G302" s="61" t="str">
        <f t="shared" si="11"/>
        <v/>
      </c>
    </row>
    <row r="303" spans="1:7" x14ac:dyDescent="0.25">
      <c r="A303" s="48" t="s">
        <v>875</v>
      </c>
      <c r="B303" s="115"/>
      <c r="E303" s="115"/>
      <c r="F303" s="61" t="str">
        <f t="shared" si="10"/>
        <v/>
      </c>
      <c r="G303" s="61" t="str">
        <f t="shared" si="11"/>
        <v/>
      </c>
    </row>
    <row r="304" spans="1:7" x14ac:dyDescent="0.25">
      <c r="A304" s="48" t="s">
        <v>876</v>
      </c>
      <c r="B304" s="115"/>
      <c r="E304" s="115"/>
      <c r="F304" s="61" t="str">
        <f t="shared" si="10"/>
        <v/>
      </c>
      <c r="G304" s="61" t="str">
        <f t="shared" si="11"/>
        <v/>
      </c>
    </row>
    <row r="305" spans="1:7" x14ac:dyDescent="0.25">
      <c r="A305" s="48" t="s">
        <v>877</v>
      </c>
      <c r="B305" s="115"/>
      <c r="E305" s="115"/>
      <c r="F305" s="61" t="str">
        <f t="shared" si="10"/>
        <v/>
      </c>
      <c r="G305" s="61" t="str">
        <f t="shared" si="11"/>
        <v/>
      </c>
    </row>
    <row r="306" spans="1:7" x14ac:dyDescent="0.25">
      <c r="A306" s="48" t="s">
        <v>878</v>
      </c>
      <c r="B306" s="115"/>
      <c r="F306" s="61" t="str">
        <f t="shared" si="10"/>
        <v/>
      </c>
      <c r="G306" s="61" t="str">
        <f t="shared" si="11"/>
        <v/>
      </c>
    </row>
    <row r="307" spans="1:7" x14ac:dyDescent="0.25">
      <c r="A307" s="48" t="s">
        <v>879</v>
      </c>
      <c r="B307" s="115"/>
      <c r="E307" s="108"/>
      <c r="F307" s="61" t="str">
        <f t="shared" si="10"/>
        <v/>
      </c>
      <c r="G307" s="61" t="str">
        <f t="shared" si="11"/>
        <v/>
      </c>
    </row>
    <row r="308" spans="1:7" x14ac:dyDescent="0.25">
      <c r="A308" s="48" t="s">
        <v>880</v>
      </c>
      <c r="B308" s="115"/>
      <c r="E308" s="108"/>
      <c r="F308" s="61" t="str">
        <f t="shared" si="10"/>
        <v/>
      </c>
      <c r="G308" s="61" t="str">
        <f t="shared" si="11"/>
        <v/>
      </c>
    </row>
    <row r="309" spans="1:7" x14ac:dyDescent="0.25">
      <c r="A309" s="48" t="s">
        <v>881</v>
      </c>
      <c r="B309" s="115"/>
      <c r="E309" s="108"/>
      <c r="F309" s="61" t="str">
        <f t="shared" si="10"/>
        <v/>
      </c>
      <c r="G309" s="61" t="str">
        <f t="shared" si="11"/>
        <v/>
      </c>
    </row>
    <row r="310" spans="1:7" x14ac:dyDescent="0.25">
      <c r="A310" s="48" t="s">
        <v>882</v>
      </c>
      <c r="B310" s="115"/>
      <c r="E310" s="108"/>
      <c r="F310" s="61" t="str">
        <f t="shared" si="10"/>
        <v/>
      </c>
      <c r="G310" s="61" t="str">
        <f t="shared" si="11"/>
        <v/>
      </c>
    </row>
    <row r="311" spans="1:7" x14ac:dyDescent="0.25">
      <c r="A311" s="48" t="s">
        <v>883</v>
      </c>
      <c r="B311" s="115"/>
      <c r="E311" s="108"/>
      <c r="F311" s="61" t="str">
        <f t="shared" si="10"/>
        <v/>
      </c>
      <c r="G311" s="61" t="str">
        <f t="shared" si="11"/>
        <v/>
      </c>
    </row>
    <row r="312" spans="1:7" x14ac:dyDescent="0.25">
      <c r="A312" s="48" t="s">
        <v>884</v>
      </c>
      <c r="B312" s="115"/>
      <c r="E312" s="108"/>
      <c r="F312" s="61" t="str">
        <f t="shared" si="10"/>
        <v/>
      </c>
      <c r="G312" s="61" t="str">
        <f t="shared" si="11"/>
        <v/>
      </c>
    </row>
    <row r="313" spans="1:7" x14ac:dyDescent="0.25">
      <c r="A313" s="48" t="s">
        <v>885</v>
      </c>
      <c r="B313" s="115"/>
      <c r="E313" s="108"/>
      <c r="F313" s="61" t="str">
        <f t="shared" si="10"/>
        <v/>
      </c>
      <c r="G313" s="61" t="str">
        <f t="shared" si="11"/>
        <v/>
      </c>
    </row>
    <row r="314" spans="1:7" x14ac:dyDescent="0.25">
      <c r="A314" s="48" t="s">
        <v>886</v>
      </c>
      <c r="B314" s="115"/>
      <c r="E314" s="108"/>
      <c r="F314" s="61" t="str">
        <f t="shared" si="10"/>
        <v/>
      </c>
      <c r="G314" s="61" t="str">
        <f t="shared" si="11"/>
        <v/>
      </c>
    </row>
    <row r="315" spans="1:7" x14ac:dyDescent="0.25">
      <c r="A315" s="48" t="s">
        <v>887</v>
      </c>
      <c r="B315" s="125" t="s">
        <v>103</v>
      </c>
      <c r="C315" s="115">
        <f>SUM(C291:C314)</f>
        <v>0</v>
      </c>
      <c r="D315" s="115">
        <f>SUM(D291:D314)</f>
        <v>0</v>
      </c>
      <c r="E315" s="108"/>
      <c r="F315" s="126">
        <f>SUM(F291:F314)</f>
        <v>0</v>
      </c>
      <c r="G315" s="126">
        <f>SUM(G291:G314)</f>
        <v>0</v>
      </c>
    </row>
    <row r="316" spans="1:7" ht="15" customHeight="1" x14ac:dyDescent="0.25">
      <c r="A316" s="104"/>
      <c r="B316" s="105" t="s">
        <v>888</v>
      </c>
      <c r="C316" s="104" t="s">
        <v>734</v>
      </c>
      <c r="D316" s="104" t="s">
        <v>735</v>
      </c>
      <c r="E316" s="104"/>
      <c r="F316" s="104" t="s">
        <v>535</v>
      </c>
      <c r="G316" s="104" t="s">
        <v>736</v>
      </c>
    </row>
    <row r="317" spans="1:7" x14ac:dyDescent="0.25">
      <c r="A317" s="48" t="s">
        <v>889</v>
      </c>
      <c r="B317" s="48" t="s">
        <v>778</v>
      </c>
      <c r="C317" s="112" t="s">
        <v>69</v>
      </c>
      <c r="G317" s="48"/>
    </row>
    <row r="318" spans="1:7" x14ac:dyDescent="0.25">
      <c r="G318" s="48"/>
    </row>
    <row r="319" spans="1:7" x14ac:dyDescent="0.25">
      <c r="B319" s="115" t="s">
        <v>779</v>
      </c>
      <c r="G319" s="48"/>
    </row>
    <row r="320" spans="1:7" x14ac:dyDescent="0.25">
      <c r="A320" s="48" t="s">
        <v>890</v>
      </c>
      <c r="B320" s="48" t="s">
        <v>781</v>
      </c>
      <c r="F320" s="61" t="str">
        <f>IF($C$328=0,"",IF(C320="[for completion]","",C320/$C$328))</f>
        <v/>
      </c>
      <c r="G320" s="61" t="str">
        <f>IF($D$328=0,"",IF(D320="[for completion]","",D320/$D$328))</f>
        <v/>
      </c>
    </row>
    <row r="321" spans="1:7" x14ac:dyDescent="0.25">
      <c r="A321" s="48" t="s">
        <v>891</v>
      </c>
      <c r="B321" s="48" t="s">
        <v>783</v>
      </c>
      <c r="F321" s="61" t="str">
        <f t="shared" ref="F321:F334" si="12">IF($C$328=0,"",IF(C321="[for completion]","",C321/$C$328))</f>
        <v/>
      </c>
      <c r="G321" s="61" t="str">
        <f t="shared" ref="G321:G334" si="13">IF($D$328=0,"",IF(D321="[for completion]","",D321/$D$328))</f>
        <v/>
      </c>
    </row>
    <row r="322" spans="1:7" x14ac:dyDescent="0.25">
      <c r="A322" s="48" t="s">
        <v>892</v>
      </c>
      <c r="B322" s="48" t="s">
        <v>785</v>
      </c>
      <c r="F322" s="61" t="str">
        <f t="shared" si="12"/>
        <v/>
      </c>
      <c r="G322" s="61" t="str">
        <f t="shared" si="13"/>
        <v/>
      </c>
    </row>
    <row r="323" spans="1:7" x14ac:dyDescent="0.25">
      <c r="A323" s="48" t="s">
        <v>893</v>
      </c>
      <c r="B323" s="48" t="s">
        <v>787</v>
      </c>
      <c r="F323" s="61" t="str">
        <f t="shared" si="12"/>
        <v/>
      </c>
      <c r="G323" s="61" t="str">
        <f t="shared" si="13"/>
        <v/>
      </c>
    </row>
    <row r="324" spans="1:7" x14ac:dyDescent="0.25">
      <c r="A324" s="48" t="s">
        <v>894</v>
      </c>
      <c r="B324" s="48" t="s">
        <v>789</v>
      </c>
      <c r="F324" s="61" t="str">
        <f t="shared" si="12"/>
        <v/>
      </c>
      <c r="G324" s="61" t="str">
        <f t="shared" si="13"/>
        <v/>
      </c>
    </row>
    <row r="325" spans="1:7" x14ac:dyDescent="0.25">
      <c r="A325" s="48" t="s">
        <v>895</v>
      </c>
      <c r="B325" s="48" t="s">
        <v>791</v>
      </c>
      <c r="F325" s="61" t="str">
        <f t="shared" si="12"/>
        <v/>
      </c>
      <c r="G325" s="61" t="str">
        <f t="shared" si="13"/>
        <v/>
      </c>
    </row>
    <row r="326" spans="1:7" x14ac:dyDescent="0.25">
      <c r="A326" s="48" t="s">
        <v>896</v>
      </c>
      <c r="B326" s="48" t="s">
        <v>793</v>
      </c>
      <c r="F326" s="61" t="str">
        <f t="shared" si="12"/>
        <v/>
      </c>
      <c r="G326" s="61" t="str">
        <f t="shared" si="13"/>
        <v/>
      </c>
    </row>
    <row r="327" spans="1:7" x14ac:dyDescent="0.25">
      <c r="A327" s="48" t="s">
        <v>897</v>
      </c>
      <c r="B327" s="48" t="s">
        <v>795</v>
      </c>
      <c r="F327" s="61" t="str">
        <f t="shared" si="12"/>
        <v/>
      </c>
      <c r="G327" s="61" t="str">
        <f t="shared" si="13"/>
        <v/>
      </c>
    </row>
    <row r="328" spans="1:7" x14ac:dyDescent="0.25">
      <c r="A328" s="48" t="s">
        <v>898</v>
      </c>
      <c r="B328" s="125" t="s">
        <v>103</v>
      </c>
      <c r="C328" s="48">
        <f>SUM(C320:C327)</f>
        <v>0</v>
      </c>
      <c r="D328" s="48">
        <f>SUM(D320:D327)</f>
        <v>0</v>
      </c>
      <c r="F328" s="108">
        <f>SUM(F320:F327)</f>
        <v>0</v>
      </c>
      <c r="G328" s="108">
        <f>SUM(G320:G327)</f>
        <v>0</v>
      </c>
    </row>
    <row r="329" spans="1:7" outlineLevel="1" x14ac:dyDescent="0.25">
      <c r="A329" s="48" t="s">
        <v>899</v>
      </c>
      <c r="B329" s="109" t="s">
        <v>900</v>
      </c>
      <c r="F329" s="61" t="str">
        <f t="shared" si="12"/>
        <v/>
      </c>
      <c r="G329" s="61" t="str">
        <f t="shared" si="13"/>
        <v/>
      </c>
    </row>
    <row r="330" spans="1:7" outlineLevel="1" x14ac:dyDescent="0.25">
      <c r="A330" s="48" t="s">
        <v>901</v>
      </c>
      <c r="B330" s="109" t="s">
        <v>902</v>
      </c>
      <c r="F330" s="61" t="str">
        <f t="shared" si="12"/>
        <v/>
      </c>
      <c r="G330" s="61" t="str">
        <f t="shared" si="13"/>
        <v/>
      </c>
    </row>
    <row r="331" spans="1:7" outlineLevel="1" x14ac:dyDescent="0.25">
      <c r="A331" s="48" t="s">
        <v>903</v>
      </c>
      <c r="B331" s="109" t="s">
        <v>904</v>
      </c>
      <c r="F331" s="61" t="str">
        <f t="shared" si="12"/>
        <v/>
      </c>
      <c r="G331" s="61" t="str">
        <f t="shared" si="13"/>
        <v/>
      </c>
    </row>
    <row r="332" spans="1:7" outlineLevel="1" x14ac:dyDescent="0.25">
      <c r="A332" s="48" t="s">
        <v>905</v>
      </c>
      <c r="B332" s="109" t="s">
        <v>906</v>
      </c>
      <c r="F332" s="61" t="str">
        <f t="shared" si="12"/>
        <v/>
      </c>
      <c r="G332" s="61" t="str">
        <f t="shared" si="13"/>
        <v/>
      </c>
    </row>
    <row r="333" spans="1:7" outlineLevel="1" x14ac:dyDescent="0.25">
      <c r="A333" s="48" t="s">
        <v>907</v>
      </c>
      <c r="B333" s="109" t="s">
        <v>908</v>
      </c>
      <c r="F333" s="61" t="str">
        <f t="shared" si="12"/>
        <v/>
      </c>
      <c r="G333" s="61" t="str">
        <f t="shared" si="13"/>
        <v/>
      </c>
    </row>
    <row r="334" spans="1:7" outlineLevel="1" x14ac:dyDescent="0.25">
      <c r="A334" s="48" t="s">
        <v>909</v>
      </c>
      <c r="B334" s="109" t="s">
        <v>910</v>
      </c>
      <c r="F334" s="61" t="str">
        <f t="shared" si="12"/>
        <v/>
      </c>
      <c r="G334" s="61" t="str">
        <f t="shared" si="13"/>
        <v/>
      </c>
    </row>
    <row r="335" spans="1:7" outlineLevel="1" x14ac:dyDescent="0.25">
      <c r="A335" s="48" t="s">
        <v>911</v>
      </c>
      <c r="B335" s="109"/>
      <c r="F335" s="61"/>
      <c r="G335" s="61"/>
    </row>
    <row r="336" spans="1:7" outlineLevel="1" x14ac:dyDescent="0.25">
      <c r="A336" s="48" t="s">
        <v>912</v>
      </c>
      <c r="B336" s="109"/>
      <c r="F336" s="61"/>
      <c r="G336" s="61"/>
    </row>
    <row r="337" spans="1:7" outlineLevel="1" x14ac:dyDescent="0.25">
      <c r="A337" s="48" t="s">
        <v>913</v>
      </c>
      <c r="B337" s="109"/>
      <c r="F337" s="108"/>
      <c r="G337" s="108"/>
    </row>
    <row r="338" spans="1:7" ht="15" customHeight="1" x14ac:dyDescent="0.25">
      <c r="A338" s="104"/>
      <c r="B338" s="105" t="s">
        <v>914</v>
      </c>
      <c r="C338" s="104" t="s">
        <v>734</v>
      </c>
      <c r="D338" s="104" t="s">
        <v>735</v>
      </c>
      <c r="E338" s="104"/>
      <c r="F338" s="104" t="s">
        <v>535</v>
      </c>
      <c r="G338" s="104" t="s">
        <v>736</v>
      </c>
    </row>
    <row r="339" spans="1:7" x14ac:dyDescent="0.25">
      <c r="A339" s="48" t="s">
        <v>915</v>
      </c>
      <c r="B339" s="48" t="s">
        <v>778</v>
      </c>
      <c r="C339" s="112" t="s">
        <v>69</v>
      </c>
      <c r="G339" s="48"/>
    </row>
    <row r="340" spans="1:7" x14ac:dyDescent="0.25">
      <c r="G340" s="48"/>
    </row>
    <row r="341" spans="1:7" x14ac:dyDescent="0.25">
      <c r="B341" s="115" t="s">
        <v>779</v>
      </c>
      <c r="G341" s="48"/>
    </row>
    <row r="342" spans="1:7" x14ac:dyDescent="0.25">
      <c r="A342" s="48" t="s">
        <v>916</v>
      </c>
      <c r="B342" s="48" t="s">
        <v>781</v>
      </c>
      <c r="F342" s="61" t="str">
        <f>IF($C$350=0,"",IF(C342="[Mark as ND1 if not relevant]","",C342/$C$350))</f>
        <v/>
      </c>
      <c r="G342" s="61" t="str">
        <f>IF($D$350=0,"",IF(D342="[Mark as ND1 if not relevant]","",D342/$D$350))</f>
        <v/>
      </c>
    </row>
    <row r="343" spans="1:7" x14ac:dyDescent="0.25">
      <c r="A343" s="48" t="s">
        <v>917</v>
      </c>
      <c r="B343" s="48" t="s">
        <v>783</v>
      </c>
      <c r="F343" s="61" t="str">
        <f t="shared" ref="F343:F349" si="14">IF($C$350=0,"",IF(C343="[Mark as ND1 if not relevant]","",C343/$C$350))</f>
        <v/>
      </c>
      <c r="G343" s="61" t="str">
        <f t="shared" ref="G343:G349" si="15">IF($D$350=0,"",IF(D343="[Mark as ND1 if not relevant]","",D343/$D$350))</f>
        <v/>
      </c>
    </row>
    <row r="344" spans="1:7" x14ac:dyDescent="0.25">
      <c r="A344" s="48" t="s">
        <v>918</v>
      </c>
      <c r="B344" s="48" t="s">
        <v>785</v>
      </c>
      <c r="F344" s="61" t="str">
        <f t="shared" si="14"/>
        <v/>
      </c>
      <c r="G344" s="61" t="str">
        <f t="shared" si="15"/>
        <v/>
      </c>
    </row>
    <row r="345" spans="1:7" x14ac:dyDescent="0.25">
      <c r="A345" s="48" t="s">
        <v>919</v>
      </c>
      <c r="B345" s="48" t="s">
        <v>787</v>
      </c>
      <c r="F345" s="61" t="str">
        <f t="shared" si="14"/>
        <v/>
      </c>
      <c r="G345" s="61" t="str">
        <f t="shared" si="15"/>
        <v/>
      </c>
    </row>
    <row r="346" spans="1:7" x14ac:dyDescent="0.25">
      <c r="A346" s="48" t="s">
        <v>920</v>
      </c>
      <c r="B346" s="48" t="s">
        <v>789</v>
      </c>
      <c r="F346" s="61" t="str">
        <f t="shared" si="14"/>
        <v/>
      </c>
      <c r="G346" s="61" t="str">
        <f t="shared" si="15"/>
        <v/>
      </c>
    </row>
    <row r="347" spans="1:7" x14ac:dyDescent="0.25">
      <c r="A347" s="48" t="s">
        <v>921</v>
      </c>
      <c r="B347" s="48" t="s">
        <v>791</v>
      </c>
      <c r="F347" s="61" t="str">
        <f t="shared" si="14"/>
        <v/>
      </c>
      <c r="G347" s="61" t="str">
        <f t="shared" si="15"/>
        <v/>
      </c>
    </row>
    <row r="348" spans="1:7" x14ac:dyDescent="0.25">
      <c r="A348" s="48" t="s">
        <v>922</v>
      </c>
      <c r="B348" s="48" t="s">
        <v>793</v>
      </c>
      <c r="F348" s="61" t="str">
        <f t="shared" si="14"/>
        <v/>
      </c>
      <c r="G348" s="61" t="str">
        <f t="shared" si="15"/>
        <v/>
      </c>
    </row>
    <row r="349" spans="1:7" x14ac:dyDescent="0.25">
      <c r="A349" s="48" t="s">
        <v>923</v>
      </c>
      <c r="B349" s="48" t="s">
        <v>795</v>
      </c>
      <c r="F349" s="61" t="str">
        <f t="shared" si="14"/>
        <v/>
      </c>
      <c r="G349" s="61" t="str">
        <f t="shared" si="15"/>
        <v/>
      </c>
    </row>
    <row r="350" spans="1:7" x14ac:dyDescent="0.25">
      <c r="A350" s="48" t="s">
        <v>924</v>
      </c>
      <c r="B350" s="125" t="s">
        <v>103</v>
      </c>
      <c r="C350" s="48">
        <f>SUM(C342:C349)</f>
        <v>0</v>
      </c>
      <c r="D350" s="48">
        <f>SUM(D342:D349)</f>
        <v>0</v>
      </c>
      <c r="F350" s="108">
        <f>SUM(F342:F349)</f>
        <v>0</v>
      </c>
      <c r="G350" s="108">
        <f>SUM(G342:G349)</f>
        <v>0</v>
      </c>
    </row>
    <row r="351" spans="1:7" outlineLevel="1" x14ac:dyDescent="0.25">
      <c r="A351" s="48" t="s">
        <v>925</v>
      </c>
      <c r="B351" s="109" t="s">
        <v>900</v>
      </c>
      <c r="F351" s="61" t="str">
        <f t="shared" ref="F351:F356" si="16">IF($C$350=0,"",IF(C351="[for completion]","",C351/$C$350))</f>
        <v/>
      </c>
      <c r="G351" s="61" t="str">
        <f t="shared" ref="G351:G356" si="17">IF($D$350=0,"",IF(D351="[for completion]","",D351/$D$350))</f>
        <v/>
      </c>
    </row>
    <row r="352" spans="1:7" outlineLevel="1" x14ac:dyDescent="0.25">
      <c r="A352" s="48" t="s">
        <v>926</v>
      </c>
      <c r="B352" s="109" t="s">
        <v>902</v>
      </c>
      <c r="F352" s="61" t="str">
        <f t="shared" si="16"/>
        <v/>
      </c>
      <c r="G352" s="61" t="str">
        <f t="shared" si="17"/>
        <v/>
      </c>
    </row>
    <row r="353" spans="1:7" outlineLevel="1" x14ac:dyDescent="0.25">
      <c r="A353" s="48" t="s">
        <v>927</v>
      </c>
      <c r="B353" s="109" t="s">
        <v>904</v>
      </c>
      <c r="F353" s="61" t="str">
        <f t="shared" si="16"/>
        <v/>
      </c>
      <c r="G353" s="61" t="str">
        <f t="shared" si="17"/>
        <v/>
      </c>
    </row>
    <row r="354" spans="1:7" outlineLevel="1" x14ac:dyDescent="0.25">
      <c r="A354" s="48" t="s">
        <v>928</v>
      </c>
      <c r="B354" s="109" t="s">
        <v>906</v>
      </c>
      <c r="F354" s="61" t="str">
        <f t="shared" si="16"/>
        <v/>
      </c>
      <c r="G354" s="61" t="str">
        <f t="shared" si="17"/>
        <v/>
      </c>
    </row>
    <row r="355" spans="1:7" outlineLevel="1" x14ac:dyDescent="0.25">
      <c r="A355" s="48" t="s">
        <v>929</v>
      </c>
      <c r="B355" s="109" t="s">
        <v>908</v>
      </c>
      <c r="F355" s="61" t="str">
        <f t="shared" si="16"/>
        <v/>
      </c>
      <c r="G355" s="61" t="str">
        <f t="shared" si="17"/>
        <v/>
      </c>
    </row>
    <row r="356" spans="1:7" outlineLevel="1" x14ac:dyDescent="0.25">
      <c r="A356" s="48" t="s">
        <v>930</v>
      </c>
      <c r="B356" s="109" t="s">
        <v>910</v>
      </c>
      <c r="F356" s="61" t="str">
        <f t="shared" si="16"/>
        <v/>
      </c>
      <c r="G356" s="61" t="str">
        <f t="shared" si="17"/>
        <v/>
      </c>
    </row>
    <row r="357" spans="1:7" outlineLevel="1" x14ac:dyDescent="0.25">
      <c r="A357" s="48" t="s">
        <v>931</v>
      </c>
      <c r="B357" s="109"/>
      <c r="F357" s="61"/>
      <c r="G357" s="61"/>
    </row>
    <row r="358" spans="1:7" outlineLevel="1" x14ac:dyDescent="0.25">
      <c r="A358" s="48" t="s">
        <v>932</v>
      </c>
      <c r="B358" s="109"/>
      <c r="F358" s="61"/>
      <c r="G358" s="61"/>
    </row>
    <row r="359" spans="1:7" outlineLevel="1" x14ac:dyDescent="0.25">
      <c r="A359" s="48" t="s">
        <v>933</v>
      </c>
      <c r="B359" s="109"/>
      <c r="F359" s="61"/>
      <c r="G359" s="108"/>
    </row>
    <row r="360" spans="1:7" ht="15" customHeight="1" x14ac:dyDescent="0.25">
      <c r="A360" s="104"/>
      <c r="B360" s="105" t="s">
        <v>934</v>
      </c>
      <c r="C360" s="104" t="s">
        <v>935</v>
      </c>
      <c r="D360" s="104"/>
      <c r="E360" s="104"/>
      <c r="F360" s="104"/>
      <c r="G360" s="106"/>
    </row>
    <row r="361" spans="1:7" x14ac:dyDescent="0.25">
      <c r="A361" s="48" t="s">
        <v>936</v>
      </c>
      <c r="B361" s="115" t="s">
        <v>937</v>
      </c>
      <c r="C361" s="112" t="s">
        <v>69</v>
      </c>
      <c r="G361" s="48"/>
    </row>
    <row r="362" spans="1:7" x14ac:dyDescent="0.25">
      <c r="A362" s="48" t="s">
        <v>938</v>
      </c>
      <c r="B362" s="115" t="s">
        <v>939</v>
      </c>
      <c r="C362" s="112" t="s">
        <v>69</v>
      </c>
      <c r="G362" s="48"/>
    </row>
    <row r="363" spans="1:7" x14ac:dyDescent="0.25">
      <c r="A363" s="48" t="s">
        <v>940</v>
      </c>
      <c r="B363" s="115" t="s">
        <v>941</v>
      </c>
      <c r="C363" s="112" t="s">
        <v>69</v>
      </c>
      <c r="G363" s="48"/>
    </row>
    <row r="364" spans="1:7" x14ac:dyDescent="0.25">
      <c r="A364" s="48" t="s">
        <v>942</v>
      </c>
      <c r="B364" s="115" t="s">
        <v>943</v>
      </c>
      <c r="C364" s="112" t="s">
        <v>69</v>
      </c>
      <c r="G364" s="48"/>
    </row>
    <row r="365" spans="1:7" x14ac:dyDescent="0.25">
      <c r="A365" s="48" t="s">
        <v>944</v>
      </c>
      <c r="B365" s="115" t="s">
        <v>945</v>
      </c>
      <c r="C365" s="112" t="s">
        <v>69</v>
      </c>
      <c r="G365" s="48"/>
    </row>
    <row r="366" spans="1:7" x14ac:dyDescent="0.25">
      <c r="A366" s="48" t="s">
        <v>946</v>
      </c>
      <c r="B366" s="115" t="s">
        <v>947</v>
      </c>
      <c r="C366" s="112" t="s">
        <v>69</v>
      </c>
      <c r="G366" s="48"/>
    </row>
    <row r="367" spans="1:7" x14ac:dyDescent="0.25">
      <c r="A367" s="48" t="s">
        <v>948</v>
      </c>
      <c r="B367" s="115" t="s">
        <v>949</v>
      </c>
      <c r="C367" s="112" t="s">
        <v>69</v>
      </c>
      <c r="G367" s="48"/>
    </row>
    <row r="368" spans="1:7" x14ac:dyDescent="0.25">
      <c r="A368" s="48" t="s">
        <v>950</v>
      </c>
      <c r="B368" s="115" t="s">
        <v>951</v>
      </c>
      <c r="C368" s="112" t="s">
        <v>69</v>
      </c>
      <c r="G368" s="48"/>
    </row>
    <row r="369" spans="1:7" x14ac:dyDescent="0.25">
      <c r="A369" s="48" t="s">
        <v>952</v>
      </c>
      <c r="B369" s="115" t="s">
        <v>953</v>
      </c>
      <c r="C369" s="112" t="s">
        <v>69</v>
      </c>
      <c r="G369" s="48"/>
    </row>
    <row r="370" spans="1:7" x14ac:dyDescent="0.25">
      <c r="A370" s="48" t="s">
        <v>954</v>
      </c>
      <c r="B370" s="115" t="s">
        <v>101</v>
      </c>
      <c r="C370" s="112" t="s">
        <v>69</v>
      </c>
      <c r="G370" s="48"/>
    </row>
    <row r="371" spans="1:7" outlineLevel="1" x14ac:dyDescent="0.25">
      <c r="A371" s="48" t="s">
        <v>955</v>
      </c>
      <c r="B371" s="109"/>
      <c r="C371" s="112"/>
      <c r="G371" s="48"/>
    </row>
    <row r="372" spans="1:7" outlineLevel="1" x14ac:dyDescent="0.25">
      <c r="A372" s="48" t="s">
        <v>956</v>
      </c>
      <c r="B372" s="109"/>
      <c r="C372" s="112"/>
      <c r="G372" s="48"/>
    </row>
    <row r="373" spans="1:7" outlineLevel="1" x14ac:dyDescent="0.25">
      <c r="A373" s="48" t="s">
        <v>957</v>
      </c>
      <c r="B373" s="109"/>
      <c r="C373" s="112"/>
      <c r="G373" s="48"/>
    </row>
    <row r="374" spans="1:7" outlineLevel="1" x14ac:dyDescent="0.25">
      <c r="A374" s="48" t="s">
        <v>958</v>
      </c>
      <c r="B374" s="109"/>
      <c r="C374" s="112"/>
      <c r="G374" s="48"/>
    </row>
    <row r="375" spans="1:7" outlineLevel="1" x14ac:dyDescent="0.25">
      <c r="A375" s="48" t="s">
        <v>959</v>
      </c>
      <c r="B375" s="109"/>
      <c r="C375" s="112"/>
      <c r="G375" s="48"/>
    </row>
    <row r="376" spans="1:7" outlineLevel="1" x14ac:dyDescent="0.25">
      <c r="A376" s="48" t="s">
        <v>960</v>
      </c>
      <c r="B376" s="109"/>
      <c r="C376" s="112"/>
      <c r="G376" s="48"/>
    </row>
    <row r="377" spans="1:7" outlineLevel="1" x14ac:dyDescent="0.25">
      <c r="A377" s="48" t="s">
        <v>961</v>
      </c>
      <c r="B377" s="109"/>
      <c r="C377" s="112"/>
      <c r="G377" s="48"/>
    </row>
    <row r="378" spans="1:7" outlineLevel="1" x14ac:dyDescent="0.25">
      <c r="A378" s="48" t="s">
        <v>962</v>
      </c>
      <c r="B378" s="109"/>
      <c r="C378" s="112"/>
      <c r="G378" s="48"/>
    </row>
    <row r="379" spans="1:7" outlineLevel="1" x14ac:dyDescent="0.25">
      <c r="A379" s="48" t="s">
        <v>963</v>
      </c>
      <c r="B379" s="109"/>
      <c r="C379" s="112"/>
      <c r="G379" s="48"/>
    </row>
    <row r="380" spans="1:7" outlineLevel="1" x14ac:dyDescent="0.25">
      <c r="A380" s="48" t="s">
        <v>964</v>
      </c>
      <c r="B380" s="109"/>
      <c r="C380" s="112"/>
      <c r="G380" s="48"/>
    </row>
    <row r="381" spans="1:7" outlineLevel="1" x14ac:dyDescent="0.25">
      <c r="A381" s="48" t="s">
        <v>965</v>
      </c>
      <c r="B381" s="109"/>
      <c r="C381" s="112"/>
      <c r="G381" s="48"/>
    </row>
    <row r="382" spans="1:7" outlineLevel="1" x14ac:dyDescent="0.25">
      <c r="A382" s="48" t="s">
        <v>966</v>
      </c>
      <c r="B382" s="109"/>
      <c r="C382" s="112"/>
    </row>
    <row r="383" spans="1:7" outlineLevel="1" x14ac:dyDescent="0.25">
      <c r="A383" s="48" t="s">
        <v>967</v>
      </c>
      <c r="B383" s="109"/>
      <c r="C383" s="112"/>
    </row>
    <row r="384" spans="1:7" outlineLevel="1" x14ac:dyDescent="0.25">
      <c r="A384" s="48" t="s">
        <v>968</v>
      </c>
      <c r="B384" s="109"/>
      <c r="C384" s="112"/>
    </row>
    <row r="385" spans="1:3" outlineLevel="1" x14ac:dyDescent="0.25">
      <c r="A385" s="48" t="s">
        <v>969</v>
      </c>
      <c r="B385" s="109"/>
      <c r="C385" s="112"/>
    </row>
    <row r="386" spans="1:3" outlineLevel="1" x14ac:dyDescent="0.25">
      <c r="A386" s="48" t="s">
        <v>970</v>
      </c>
      <c r="B386" s="109"/>
      <c r="C386" s="112"/>
    </row>
    <row r="387" spans="1:3" outlineLevel="1" x14ac:dyDescent="0.25">
      <c r="A387" s="48" t="s">
        <v>971</v>
      </c>
      <c r="B387" s="109"/>
      <c r="C387" s="112"/>
    </row>
    <row r="388" spans="1:3" x14ac:dyDescent="0.25">
      <c r="C388" s="112"/>
    </row>
    <row r="389" spans="1:3" x14ac:dyDescent="0.25">
      <c r="C389" s="112"/>
    </row>
    <row r="390" spans="1:3" x14ac:dyDescent="0.25">
      <c r="C390" s="112"/>
    </row>
    <row r="391" spans="1:3" x14ac:dyDescent="0.25">
      <c r="C391" s="112"/>
    </row>
    <row r="392" spans="1:3" x14ac:dyDescent="0.25">
      <c r="C392" s="112"/>
    </row>
    <row r="393" spans="1:3" x14ac:dyDescent="0.25">
      <c r="C393" s="11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dataConsolid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3"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3" manualBreakCount="3">
    <brk id="97" max="16383" man="1"/>
    <brk id="214" max="16383" man="1"/>
    <brk id="33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view="pageBreakPreview" zoomScaleNormal="100" zoomScaleSheetLayoutView="100" workbookViewId="0">
      <selection activeCell="C6" sqref="C6"/>
    </sheetView>
  </sheetViews>
  <sheetFormatPr defaultColWidth="11.42578125" defaultRowHeight="15" outlineLevelRow="1" x14ac:dyDescent="0.25"/>
  <cols>
    <col min="1" max="1" width="16.28515625" customWidth="1"/>
    <col min="2" max="2" width="89.85546875" style="29" bestFit="1" customWidth="1"/>
    <col min="3" max="3" width="212.85546875" style="1" customWidth="1"/>
    <col min="4" max="13" width="11.42578125" style="1"/>
  </cols>
  <sheetData>
    <row r="1" spans="1:13" s="129" customFormat="1" ht="31.5" x14ac:dyDescent="0.25">
      <c r="A1" s="25" t="s">
        <v>972</v>
      </c>
      <c r="B1" s="25"/>
      <c r="C1" s="27" t="s">
        <v>18</v>
      </c>
      <c r="D1" s="128"/>
      <c r="E1" s="128"/>
      <c r="F1" s="128"/>
      <c r="G1" s="128"/>
      <c r="H1" s="128"/>
      <c r="I1" s="128"/>
      <c r="J1" s="128"/>
      <c r="K1" s="128"/>
      <c r="L1" s="128"/>
      <c r="M1" s="128"/>
    </row>
    <row r="2" spans="1:13" x14ac:dyDescent="0.25">
      <c r="B2" s="26"/>
      <c r="C2" s="26"/>
    </row>
    <row r="3" spans="1:13" x14ac:dyDescent="0.25">
      <c r="A3" s="130" t="s">
        <v>973</v>
      </c>
      <c r="B3" s="131"/>
      <c r="C3" s="26"/>
    </row>
    <row r="4" spans="1:13" x14ac:dyDescent="0.25">
      <c r="C4" s="26"/>
    </row>
    <row r="5" spans="1:13" ht="37.5" x14ac:dyDescent="0.25">
      <c r="A5" s="40" t="s">
        <v>29</v>
      </c>
      <c r="B5" s="40" t="s">
        <v>974</v>
      </c>
      <c r="C5" s="132" t="s">
        <v>975</v>
      </c>
    </row>
    <row r="6" spans="1:13" ht="312" customHeight="1" x14ac:dyDescent="0.25">
      <c r="A6" s="133" t="s">
        <v>976</v>
      </c>
      <c r="B6" s="134" t="s">
        <v>977</v>
      </c>
      <c r="C6" s="135" t="s">
        <v>978</v>
      </c>
    </row>
    <row r="7" spans="1:13" ht="88.5" customHeight="1" x14ac:dyDescent="0.25">
      <c r="A7" s="136" t="s">
        <v>979</v>
      </c>
      <c r="B7" s="137" t="s">
        <v>980</v>
      </c>
      <c r="C7" s="138" t="s">
        <v>981</v>
      </c>
    </row>
    <row r="8" spans="1:13" ht="60.75" customHeight="1" x14ac:dyDescent="0.25">
      <c r="A8" s="136" t="s">
        <v>982</v>
      </c>
      <c r="B8" s="137" t="s">
        <v>983</v>
      </c>
      <c r="C8" s="138" t="s">
        <v>984</v>
      </c>
    </row>
    <row r="9" spans="1:13" ht="39" customHeight="1" x14ac:dyDescent="0.25">
      <c r="A9" s="139" t="s">
        <v>985</v>
      </c>
      <c r="B9" s="134" t="s">
        <v>986</v>
      </c>
      <c r="C9" s="135" t="s">
        <v>987</v>
      </c>
    </row>
    <row r="10" spans="1:13" ht="44.25" customHeight="1" x14ac:dyDescent="0.25">
      <c r="A10" s="139" t="s">
        <v>988</v>
      </c>
      <c r="B10" s="134" t="s">
        <v>989</v>
      </c>
      <c r="C10" s="135" t="s">
        <v>990</v>
      </c>
    </row>
    <row r="11" spans="1:13" ht="45" customHeight="1" x14ac:dyDescent="0.25">
      <c r="A11" s="139" t="s">
        <v>991</v>
      </c>
      <c r="B11" s="134" t="s">
        <v>992</v>
      </c>
      <c r="C11" s="135" t="s">
        <v>990</v>
      </c>
    </row>
    <row r="12" spans="1:13" ht="24" customHeight="1" x14ac:dyDescent="0.25">
      <c r="A12" s="139" t="s">
        <v>993</v>
      </c>
      <c r="B12" s="134" t="s">
        <v>994</v>
      </c>
      <c r="C12" s="135" t="s">
        <v>995</v>
      </c>
    </row>
    <row r="13" spans="1:13" ht="62.25" customHeight="1" x14ac:dyDescent="0.25">
      <c r="A13" s="139" t="s">
        <v>996</v>
      </c>
      <c r="B13" s="134" t="s">
        <v>997</v>
      </c>
      <c r="C13" s="135" t="s">
        <v>998</v>
      </c>
    </row>
    <row r="14" spans="1:13" ht="60" x14ac:dyDescent="0.25">
      <c r="A14" s="136" t="s">
        <v>999</v>
      </c>
      <c r="B14" s="137" t="s">
        <v>1000</v>
      </c>
      <c r="C14" s="138" t="s">
        <v>1001</v>
      </c>
    </row>
    <row r="15" spans="1:13" ht="27" customHeight="1" x14ac:dyDescent="0.25">
      <c r="A15" s="136" t="s">
        <v>1002</v>
      </c>
      <c r="B15" s="137" t="s">
        <v>1003</v>
      </c>
      <c r="C15" s="138" t="s">
        <v>1004</v>
      </c>
    </row>
    <row r="16" spans="1:13" ht="37.5" customHeight="1" x14ac:dyDescent="0.25">
      <c r="A16" s="136" t="s">
        <v>1005</v>
      </c>
      <c r="B16" s="140" t="s">
        <v>1006</v>
      </c>
      <c r="C16" s="138" t="s">
        <v>1007</v>
      </c>
    </row>
    <row r="17" spans="1:3" ht="94.5" customHeight="1" x14ac:dyDescent="0.25">
      <c r="A17" s="136" t="s">
        <v>1008</v>
      </c>
      <c r="B17" s="140" t="s">
        <v>1009</v>
      </c>
      <c r="C17" s="138" t="s">
        <v>1010</v>
      </c>
    </row>
    <row r="18" spans="1:3" ht="23.25" customHeight="1" x14ac:dyDescent="0.25">
      <c r="A18" s="136" t="s">
        <v>1011</v>
      </c>
      <c r="B18" s="140" t="s">
        <v>1012</v>
      </c>
      <c r="C18" s="138" t="s">
        <v>1013</v>
      </c>
    </row>
    <row r="19" spans="1:3" ht="23.25" customHeight="1" outlineLevel="1" x14ac:dyDescent="0.25">
      <c r="A19" s="136" t="s">
        <v>1014</v>
      </c>
      <c r="B19" s="141" t="s">
        <v>1015</v>
      </c>
      <c r="C19" s="138" t="s">
        <v>1016</v>
      </c>
    </row>
    <row r="20" spans="1:3" ht="52.5" customHeight="1" outlineLevel="1" x14ac:dyDescent="0.25">
      <c r="A20" s="136" t="s">
        <v>1017</v>
      </c>
      <c r="B20" s="142" t="s">
        <v>1018</v>
      </c>
      <c r="C20" s="138" t="s">
        <v>1019</v>
      </c>
    </row>
    <row r="21" spans="1:3" ht="30" outlineLevel="1" x14ac:dyDescent="0.25">
      <c r="A21" s="139" t="s">
        <v>1020</v>
      </c>
      <c r="B21" s="143" t="s">
        <v>1021</v>
      </c>
      <c r="C21" s="135" t="s">
        <v>1022</v>
      </c>
    </row>
    <row r="22" spans="1:3" outlineLevel="1" x14ac:dyDescent="0.25">
      <c r="A22" s="144" t="s">
        <v>1023</v>
      </c>
      <c r="B22" s="145"/>
      <c r="C22" s="29"/>
    </row>
    <row r="23" spans="1:3" outlineLevel="1" x14ac:dyDescent="0.25">
      <c r="A23" s="144" t="s">
        <v>1024</v>
      </c>
      <c r="B23" s="145"/>
      <c r="C23" s="29"/>
    </row>
    <row r="24" spans="1:3" ht="18.75" x14ac:dyDescent="0.25">
      <c r="A24" s="40"/>
      <c r="B24" s="40" t="s">
        <v>1025</v>
      </c>
      <c r="C24" s="132" t="s">
        <v>1026</v>
      </c>
    </row>
    <row r="25" spans="1:3" x14ac:dyDescent="0.25">
      <c r="A25" s="144" t="s">
        <v>1027</v>
      </c>
      <c r="B25" s="49" t="s">
        <v>1028</v>
      </c>
      <c r="C25" s="29" t="s">
        <v>69</v>
      </c>
    </row>
    <row r="26" spans="1:3" x14ac:dyDescent="0.25">
      <c r="A26" s="144" t="s">
        <v>1029</v>
      </c>
      <c r="B26" s="49" t="s">
        <v>1030</v>
      </c>
      <c r="C26" s="29" t="s">
        <v>117</v>
      </c>
    </row>
    <row r="27" spans="1:3" x14ac:dyDescent="0.25">
      <c r="A27" s="144" t="s">
        <v>1031</v>
      </c>
      <c r="B27" s="49" t="s">
        <v>1032</v>
      </c>
      <c r="C27" s="29" t="s">
        <v>1033</v>
      </c>
    </row>
    <row r="28" spans="1:3" outlineLevel="1" x14ac:dyDescent="0.25">
      <c r="A28" s="144" t="s">
        <v>1034</v>
      </c>
      <c r="B28" s="47"/>
      <c r="C28" s="29"/>
    </row>
    <row r="29" spans="1:3" outlineLevel="1" x14ac:dyDescent="0.25">
      <c r="A29" s="144" t="s">
        <v>1035</v>
      </c>
      <c r="B29" s="47"/>
      <c r="C29" s="29"/>
    </row>
    <row r="30" spans="1:3" outlineLevel="1" x14ac:dyDescent="0.25">
      <c r="A30" s="144" t="s">
        <v>1036</v>
      </c>
      <c r="B30" s="49"/>
      <c r="C30" s="29"/>
    </row>
    <row r="31" spans="1:3" ht="18.75" x14ac:dyDescent="0.25">
      <c r="A31" s="40"/>
      <c r="B31" s="40" t="s">
        <v>1037</v>
      </c>
      <c r="C31" s="132" t="s">
        <v>975</v>
      </c>
    </row>
    <row r="32" spans="1:3" ht="207.75" customHeight="1" x14ac:dyDescent="0.25">
      <c r="A32" s="139" t="s">
        <v>1038</v>
      </c>
      <c r="B32" s="134" t="s">
        <v>1039</v>
      </c>
      <c r="C32" s="135" t="s">
        <v>1040</v>
      </c>
    </row>
    <row r="33" spans="1:3" ht="195" x14ac:dyDescent="0.25">
      <c r="A33" s="136" t="s">
        <v>1041</v>
      </c>
      <c r="B33" s="140" t="s">
        <v>1042</v>
      </c>
      <c r="C33" s="146" t="s">
        <v>1043</v>
      </c>
    </row>
    <row r="34" spans="1:3" x14ac:dyDescent="0.25">
      <c r="A34" s="144" t="s">
        <v>1044</v>
      </c>
      <c r="B34" s="47"/>
    </row>
    <row r="35" spans="1:3" x14ac:dyDescent="0.25">
      <c r="A35" s="144" t="s">
        <v>1045</v>
      </c>
      <c r="B35" s="47"/>
    </row>
    <row r="36" spans="1:3" x14ac:dyDescent="0.25">
      <c r="A36" s="144" t="s">
        <v>1046</v>
      </c>
      <c r="B36" s="47"/>
    </row>
    <row r="37" spans="1:3" x14ac:dyDescent="0.25">
      <c r="A37" s="144" t="s">
        <v>1047</v>
      </c>
      <c r="B37" s="47"/>
    </row>
    <row r="38" spans="1:3" ht="77.25" customHeight="1" x14ac:dyDescent="0.25">
      <c r="B38" s="147" t="s">
        <v>1048</v>
      </c>
      <c r="C38" s="148"/>
    </row>
    <row r="39" spans="1:3" x14ac:dyDescent="0.25">
      <c r="B39" s="49"/>
      <c r="C39" s="149"/>
    </row>
    <row r="40" spans="1:3" x14ac:dyDescent="0.25">
      <c r="B40" s="47"/>
    </row>
    <row r="41" spans="1:3" x14ac:dyDescent="0.25">
      <c r="B41" s="47"/>
    </row>
    <row r="42" spans="1:3" x14ac:dyDescent="0.25">
      <c r="B42" s="47"/>
    </row>
    <row r="43" spans="1:3" x14ac:dyDescent="0.25">
      <c r="B43" s="47"/>
    </row>
    <row r="44" spans="1:3" x14ac:dyDescent="0.25">
      <c r="B44" s="47"/>
    </row>
    <row r="45" spans="1:3" x14ac:dyDescent="0.25">
      <c r="B45" s="47"/>
    </row>
    <row r="46" spans="1:3" x14ac:dyDescent="0.25">
      <c r="B46" s="47"/>
    </row>
    <row r="47" spans="1:3" x14ac:dyDescent="0.25">
      <c r="B47" s="47"/>
    </row>
    <row r="48" spans="1:3"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6"/>
    </row>
    <row r="84" spans="2:2" x14ac:dyDescent="0.25">
      <c r="B84" s="26"/>
    </row>
    <row r="85" spans="2:2" x14ac:dyDescent="0.25">
      <c r="B85" s="26"/>
    </row>
    <row r="86" spans="2:2" x14ac:dyDescent="0.25">
      <c r="B86" s="26"/>
    </row>
    <row r="87" spans="2:2" x14ac:dyDescent="0.25">
      <c r="B87" s="26"/>
    </row>
    <row r="88" spans="2:2" x14ac:dyDescent="0.25">
      <c r="B88" s="26"/>
    </row>
    <row r="89" spans="2:2" x14ac:dyDescent="0.25">
      <c r="B89" s="26"/>
    </row>
    <row r="90" spans="2:2" x14ac:dyDescent="0.25">
      <c r="B90" s="26"/>
    </row>
    <row r="91" spans="2:2" x14ac:dyDescent="0.25">
      <c r="B91" s="26"/>
    </row>
    <row r="92" spans="2:2" x14ac:dyDescent="0.25">
      <c r="B92" s="26"/>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70"/>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5"/>
    </row>
    <row r="128" spans="2:2" x14ac:dyDescent="0.25">
      <c r="B128" s="150"/>
    </row>
    <row r="134" spans="2:2" x14ac:dyDescent="0.25">
      <c r="B134" s="49"/>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3"/>
    </row>
    <row r="246" spans="2:2" x14ac:dyDescent="0.25">
      <c r="B246" s="47"/>
    </row>
    <row r="247" spans="2:2" x14ac:dyDescent="0.25">
      <c r="B247" s="47"/>
    </row>
    <row r="250" spans="2:2" x14ac:dyDescent="0.25">
      <c r="B250" s="47"/>
    </row>
    <row r="266" spans="2:2" x14ac:dyDescent="0.25">
      <c r="B266" s="43"/>
    </row>
    <row r="296" spans="2:2" x14ac:dyDescent="0.25">
      <c r="B296" s="35"/>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5"/>
    </row>
    <row r="383" spans="2:2" x14ac:dyDescent="0.25">
      <c r="B383" s="151"/>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37"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2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zoomScaleNormal="60" zoomScaleSheetLayoutView="100" workbookViewId="0">
      <selection activeCell="C107" sqref="C107"/>
    </sheetView>
  </sheetViews>
  <sheetFormatPr defaultColWidth="9.140625" defaultRowHeight="15" x14ac:dyDescent="0.25"/>
  <cols>
    <col min="1" max="1" width="242" style="1" customWidth="1"/>
    <col min="2" max="16384" width="9.140625" style="1"/>
  </cols>
  <sheetData>
    <row r="1" spans="1:1" ht="31.5" x14ac:dyDescent="0.25">
      <c r="A1" s="152" t="s">
        <v>1049</v>
      </c>
    </row>
    <row r="3" spans="1:1" x14ac:dyDescent="0.25">
      <c r="A3" s="153"/>
    </row>
    <row r="4" spans="1:1" ht="34.5" x14ac:dyDescent="0.25">
      <c r="A4" s="154" t="s">
        <v>1050</v>
      </c>
    </row>
    <row r="5" spans="1:1" ht="34.5" x14ac:dyDescent="0.25">
      <c r="A5" s="154" t="s">
        <v>1051</v>
      </c>
    </row>
    <row r="6" spans="1:1" ht="34.5" x14ac:dyDescent="0.25">
      <c r="A6" s="154" t="s">
        <v>1052</v>
      </c>
    </row>
    <row r="7" spans="1:1" ht="17.25" x14ac:dyDescent="0.25">
      <c r="A7" s="154"/>
    </row>
    <row r="8" spans="1:1" ht="18.75" x14ac:dyDescent="0.25">
      <c r="A8" s="155" t="s">
        <v>1053</v>
      </c>
    </row>
    <row r="9" spans="1:1" ht="34.5" x14ac:dyDescent="0.3">
      <c r="A9" s="156" t="s">
        <v>1054</v>
      </c>
    </row>
    <row r="10" spans="1:1" ht="69" x14ac:dyDescent="0.25">
      <c r="A10" s="157" t="s">
        <v>1055</v>
      </c>
    </row>
    <row r="11" spans="1:1" ht="34.5" x14ac:dyDescent="0.25">
      <c r="A11" s="157" t="s">
        <v>1056</v>
      </c>
    </row>
    <row r="12" spans="1:1" ht="17.25" x14ac:dyDescent="0.25">
      <c r="A12" s="157" t="s">
        <v>1057</v>
      </c>
    </row>
    <row r="13" spans="1:1" ht="17.25" x14ac:dyDescent="0.25">
      <c r="A13" s="157" t="s">
        <v>1058</v>
      </c>
    </row>
    <row r="14" spans="1:1" ht="34.5" x14ac:dyDescent="0.25">
      <c r="A14" s="157" t="s">
        <v>1059</v>
      </c>
    </row>
    <row r="15" spans="1:1" ht="17.25" x14ac:dyDescent="0.25">
      <c r="A15" s="157"/>
    </row>
    <row r="16" spans="1:1" ht="18.75" x14ac:dyDescent="0.25">
      <c r="A16" s="155" t="s">
        <v>1060</v>
      </c>
    </row>
    <row r="17" spans="1:1" ht="17.25" x14ac:dyDescent="0.25">
      <c r="A17" s="158" t="s">
        <v>1061</v>
      </c>
    </row>
    <row r="18" spans="1:1" ht="34.5" x14ac:dyDescent="0.25">
      <c r="A18" s="159" t="s">
        <v>1062</v>
      </c>
    </row>
    <row r="19" spans="1:1" ht="34.5" x14ac:dyDescent="0.25">
      <c r="A19" s="159" t="s">
        <v>1063</v>
      </c>
    </row>
    <row r="20" spans="1:1" ht="51.75" x14ac:dyDescent="0.25">
      <c r="A20" s="159" t="s">
        <v>1064</v>
      </c>
    </row>
    <row r="21" spans="1:1" ht="86.25" x14ac:dyDescent="0.25">
      <c r="A21" s="159" t="s">
        <v>1065</v>
      </c>
    </row>
    <row r="22" spans="1:1" ht="51.75" x14ac:dyDescent="0.25">
      <c r="A22" s="159" t="s">
        <v>1066</v>
      </c>
    </row>
    <row r="23" spans="1:1" ht="34.5" x14ac:dyDescent="0.25">
      <c r="A23" s="159" t="s">
        <v>1067</v>
      </c>
    </row>
    <row r="24" spans="1:1" ht="17.25" x14ac:dyDescent="0.25">
      <c r="A24" s="159" t="s">
        <v>1068</v>
      </c>
    </row>
    <row r="25" spans="1:1" ht="17.25" x14ac:dyDescent="0.25">
      <c r="A25" s="158" t="s">
        <v>1069</v>
      </c>
    </row>
    <row r="26" spans="1:1" ht="51.75" x14ac:dyDescent="0.3">
      <c r="A26" s="160" t="s">
        <v>1070</v>
      </c>
    </row>
    <row r="27" spans="1:1" ht="17.25" x14ac:dyDescent="0.3">
      <c r="A27" s="160" t="s">
        <v>1071</v>
      </c>
    </row>
    <row r="28" spans="1:1" ht="17.25" x14ac:dyDescent="0.25">
      <c r="A28" s="158" t="s">
        <v>1072</v>
      </c>
    </row>
    <row r="29" spans="1:1" ht="34.5" x14ac:dyDescent="0.25">
      <c r="A29" s="159" t="s">
        <v>1073</v>
      </c>
    </row>
    <row r="30" spans="1:1" ht="34.5" x14ac:dyDescent="0.25">
      <c r="A30" s="159" t="s">
        <v>1074</v>
      </c>
    </row>
    <row r="31" spans="1:1" ht="34.5" x14ac:dyDescent="0.25">
      <c r="A31" s="159" t="s">
        <v>1075</v>
      </c>
    </row>
    <row r="32" spans="1:1" ht="34.5" x14ac:dyDescent="0.25">
      <c r="A32" s="159" t="s">
        <v>1076</v>
      </c>
    </row>
    <row r="33" spans="1:1" ht="17.25" x14ac:dyDescent="0.25">
      <c r="A33" s="159"/>
    </row>
    <row r="34" spans="1:1" ht="18.75" x14ac:dyDescent="0.25">
      <c r="A34" s="155" t="s">
        <v>1077</v>
      </c>
    </row>
    <row r="35" spans="1:1" ht="17.25" x14ac:dyDescent="0.25">
      <c r="A35" s="158" t="s">
        <v>1078</v>
      </c>
    </row>
    <row r="36" spans="1:1" ht="34.5" x14ac:dyDescent="0.25">
      <c r="A36" s="159" t="s">
        <v>1079</v>
      </c>
    </row>
    <row r="37" spans="1:1" ht="34.5" x14ac:dyDescent="0.25">
      <c r="A37" s="159" t="s">
        <v>1080</v>
      </c>
    </row>
    <row r="38" spans="1:1" ht="34.5" x14ac:dyDescent="0.25">
      <c r="A38" s="159" t="s">
        <v>1081</v>
      </c>
    </row>
    <row r="39" spans="1:1" ht="17.25" x14ac:dyDescent="0.25">
      <c r="A39" s="159" t="s">
        <v>1082</v>
      </c>
    </row>
    <row r="40" spans="1:1" ht="34.5" x14ac:dyDescent="0.25">
      <c r="A40" s="159" t="s">
        <v>1083</v>
      </c>
    </row>
    <row r="41" spans="1:1" ht="17.25" x14ac:dyDescent="0.25">
      <c r="A41" s="158" t="s">
        <v>1084</v>
      </c>
    </row>
    <row r="42" spans="1:1" ht="17.25" x14ac:dyDescent="0.25">
      <c r="A42" s="159" t="s">
        <v>1085</v>
      </c>
    </row>
    <row r="43" spans="1:1" ht="17.25" x14ac:dyDescent="0.3">
      <c r="A43" s="160" t="s">
        <v>1086</v>
      </c>
    </row>
    <row r="44" spans="1:1" ht="17.25" x14ac:dyDescent="0.25">
      <c r="A44" s="158" t="s">
        <v>1087</v>
      </c>
    </row>
    <row r="45" spans="1:1" ht="34.5" x14ac:dyDescent="0.3">
      <c r="A45" s="160" t="s">
        <v>1088</v>
      </c>
    </row>
    <row r="46" spans="1:1" ht="34.5" x14ac:dyDescent="0.25">
      <c r="A46" s="159" t="s">
        <v>1089</v>
      </c>
    </row>
    <row r="47" spans="1:1" ht="34.5" x14ac:dyDescent="0.25">
      <c r="A47" s="159" t="s">
        <v>1090</v>
      </c>
    </row>
    <row r="48" spans="1:1" ht="17.25" x14ac:dyDescent="0.25">
      <c r="A48" s="159" t="s">
        <v>1091</v>
      </c>
    </row>
    <row r="49" spans="1:1" ht="17.25" x14ac:dyDescent="0.3">
      <c r="A49" s="160" t="s">
        <v>1092</v>
      </c>
    </row>
    <row r="50" spans="1:1" ht="17.25" x14ac:dyDescent="0.25">
      <c r="A50" s="158" t="s">
        <v>1093</v>
      </c>
    </row>
    <row r="51" spans="1:1" ht="34.5" x14ac:dyDescent="0.3">
      <c r="A51" s="160" t="s">
        <v>1094</v>
      </c>
    </row>
    <row r="52" spans="1:1" ht="17.25" x14ac:dyDescent="0.25">
      <c r="A52" s="159" t="s">
        <v>1095</v>
      </c>
    </row>
    <row r="53" spans="1:1" ht="34.5" x14ac:dyDescent="0.3">
      <c r="A53" s="160" t="s">
        <v>1096</v>
      </c>
    </row>
    <row r="54" spans="1:1" ht="17.25" x14ac:dyDescent="0.25">
      <c r="A54" s="158" t="s">
        <v>1097</v>
      </c>
    </row>
    <row r="55" spans="1:1" ht="17.25" x14ac:dyDescent="0.3">
      <c r="A55" s="160" t="s">
        <v>1098</v>
      </c>
    </row>
    <row r="56" spans="1:1" ht="34.5" x14ac:dyDescent="0.25">
      <c r="A56" s="159" t="s">
        <v>1099</v>
      </c>
    </row>
    <row r="57" spans="1:1" ht="17.25" x14ac:dyDescent="0.25">
      <c r="A57" s="159" t="s">
        <v>1100</v>
      </c>
    </row>
    <row r="58" spans="1:1" ht="17.25" x14ac:dyDescent="0.25">
      <c r="A58" s="159" t="s">
        <v>1101</v>
      </c>
    </row>
    <row r="59" spans="1:1" ht="17.25" x14ac:dyDescent="0.25">
      <c r="A59" s="158" t="s">
        <v>1102</v>
      </c>
    </row>
    <row r="60" spans="1:1" ht="34.5" x14ac:dyDescent="0.25">
      <c r="A60" s="159" t="s">
        <v>1103</v>
      </c>
    </row>
    <row r="61" spans="1:1" ht="17.25" x14ac:dyDescent="0.25">
      <c r="A61" s="161"/>
    </row>
    <row r="62" spans="1:1" ht="18.75" x14ac:dyDescent="0.25">
      <c r="A62" s="155" t="s">
        <v>1104</v>
      </c>
    </row>
    <row r="63" spans="1:1" ht="17.25" x14ac:dyDescent="0.25">
      <c r="A63" s="158" t="s">
        <v>1105</v>
      </c>
    </row>
    <row r="64" spans="1:1" ht="34.5" x14ac:dyDescent="0.25">
      <c r="A64" s="159" t="s">
        <v>1106</v>
      </c>
    </row>
    <row r="65" spans="1:1" ht="17.25" x14ac:dyDescent="0.25">
      <c r="A65" s="159" t="s">
        <v>1107</v>
      </c>
    </row>
    <row r="66" spans="1:1" ht="34.5" x14ac:dyDescent="0.25">
      <c r="A66" s="157" t="s">
        <v>1108</v>
      </c>
    </row>
    <row r="67" spans="1:1" ht="34.5" x14ac:dyDescent="0.25">
      <c r="A67" s="157" t="s">
        <v>1109</v>
      </c>
    </row>
    <row r="68" spans="1:1" ht="34.5" x14ac:dyDescent="0.25">
      <c r="A68" s="157" t="s">
        <v>1110</v>
      </c>
    </row>
    <row r="69" spans="1:1" ht="17.25" x14ac:dyDescent="0.25">
      <c r="A69" s="162" t="s">
        <v>1111</v>
      </c>
    </row>
    <row r="70" spans="1:1" ht="51.75" x14ac:dyDescent="0.25">
      <c r="A70" s="157" t="s">
        <v>1112</v>
      </c>
    </row>
    <row r="71" spans="1:1" ht="17.25" x14ac:dyDescent="0.25">
      <c r="A71" s="157" t="s">
        <v>1113</v>
      </c>
    </row>
    <row r="72" spans="1:1" ht="17.25" x14ac:dyDescent="0.25">
      <c r="A72" s="162" t="s">
        <v>1114</v>
      </c>
    </row>
    <row r="73" spans="1:1" ht="17.25" x14ac:dyDescent="0.25">
      <c r="A73" s="157" t="s">
        <v>1115</v>
      </c>
    </row>
    <row r="74" spans="1:1" ht="17.25" x14ac:dyDescent="0.25">
      <c r="A74" s="162" t="s">
        <v>1116</v>
      </c>
    </row>
    <row r="75" spans="1:1" ht="34.5" x14ac:dyDescent="0.25">
      <c r="A75" s="157" t="s">
        <v>1117</v>
      </c>
    </row>
    <row r="76" spans="1:1" ht="17.25" x14ac:dyDescent="0.25">
      <c r="A76" s="157" t="s">
        <v>1118</v>
      </c>
    </row>
    <row r="77" spans="1:1" ht="51.75" x14ac:dyDescent="0.25">
      <c r="A77" s="157" t="s">
        <v>1119</v>
      </c>
    </row>
    <row r="78" spans="1:1" ht="17.25" x14ac:dyDescent="0.25">
      <c r="A78" s="162" t="s">
        <v>1120</v>
      </c>
    </row>
    <row r="79" spans="1:1" ht="17.25" x14ac:dyDescent="0.3">
      <c r="A79" s="163" t="s">
        <v>1121</v>
      </c>
    </row>
    <row r="80" spans="1:1" ht="17.25" x14ac:dyDescent="0.25">
      <c r="A80" s="162" t="s">
        <v>1122</v>
      </c>
    </row>
    <row r="81" spans="1:1" ht="34.5" x14ac:dyDescent="0.25">
      <c r="A81" s="157" t="s">
        <v>1123</v>
      </c>
    </row>
    <row r="82" spans="1:1" ht="34.5" x14ac:dyDescent="0.25">
      <c r="A82" s="157" t="s">
        <v>1124</v>
      </c>
    </row>
    <row r="83" spans="1:1" ht="34.5" x14ac:dyDescent="0.25">
      <c r="A83" s="157" t="s">
        <v>1125</v>
      </c>
    </row>
    <row r="84" spans="1:1" ht="34.5" x14ac:dyDescent="0.25">
      <c r="A84" s="157" t="s">
        <v>1126</v>
      </c>
    </row>
    <row r="85" spans="1:1" ht="34.5" x14ac:dyDescent="0.25">
      <c r="A85" s="157" t="s">
        <v>1127</v>
      </c>
    </row>
    <row r="86" spans="1:1" ht="17.25" x14ac:dyDescent="0.25">
      <c r="A86" s="162" t="s">
        <v>1128</v>
      </c>
    </row>
    <row r="87" spans="1:1" ht="17.25" x14ac:dyDescent="0.25">
      <c r="A87" s="157" t="s">
        <v>1129</v>
      </c>
    </row>
    <row r="88" spans="1:1" ht="34.5" x14ac:dyDescent="0.25">
      <c r="A88" s="157" t="s">
        <v>1130</v>
      </c>
    </row>
    <row r="89" spans="1:1" ht="17.25" x14ac:dyDescent="0.25">
      <c r="A89" s="162" t="s">
        <v>1131</v>
      </c>
    </row>
    <row r="90" spans="1:1" ht="34.5" x14ac:dyDescent="0.25">
      <c r="A90" s="157" t="s">
        <v>1132</v>
      </c>
    </row>
    <row r="91" spans="1:1" ht="17.25" x14ac:dyDescent="0.25">
      <c r="A91" s="162" t="s">
        <v>1133</v>
      </c>
    </row>
    <row r="92" spans="1:1" ht="17.25" x14ac:dyDescent="0.3">
      <c r="A92" s="163" t="s">
        <v>1134</v>
      </c>
    </row>
    <row r="93" spans="1:1" ht="17.25" x14ac:dyDescent="0.25">
      <c r="A93" s="157" t="s">
        <v>1135</v>
      </c>
    </row>
    <row r="94" spans="1:1" ht="17.25" x14ac:dyDescent="0.25">
      <c r="A94" s="157"/>
    </row>
    <row r="95" spans="1:1" ht="18.75" x14ac:dyDescent="0.25">
      <c r="A95" s="155" t="s">
        <v>1136</v>
      </c>
    </row>
    <row r="96" spans="1:1" ht="34.5" x14ac:dyDescent="0.3">
      <c r="A96" s="163" t="s">
        <v>1137</v>
      </c>
    </row>
    <row r="97" spans="1:1" ht="17.25" x14ac:dyDescent="0.3">
      <c r="A97" s="163" t="s">
        <v>1138</v>
      </c>
    </row>
    <row r="98" spans="1:1" ht="17.25" x14ac:dyDescent="0.25">
      <c r="A98" s="162" t="s">
        <v>1139</v>
      </c>
    </row>
    <row r="99" spans="1:1" ht="17.25" x14ac:dyDescent="0.25">
      <c r="A99" s="154" t="s">
        <v>1140</v>
      </c>
    </row>
    <row r="100" spans="1:1" ht="17.25" x14ac:dyDescent="0.25">
      <c r="A100" s="157" t="s">
        <v>1141</v>
      </c>
    </row>
    <row r="101" spans="1:1" ht="17.25" x14ac:dyDescent="0.25">
      <c r="A101" s="157" t="s">
        <v>1142</v>
      </c>
    </row>
    <row r="102" spans="1:1" ht="17.25" x14ac:dyDescent="0.25">
      <c r="A102" s="157" t="s">
        <v>1143</v>
      </c>
    </row>
    <row r="103" spans="1:1" ht="17.25" x14ac:dyDescent="0.25">
      <c r="A103" s="157" t="s">
        <v>1144</v>
      </c>
    </row>
    <row r="104" spans="1:1" ht="34.5" x14ac:dyDescent="0.25">
      <c r="A104" s="157" t="s">
        <v>1145</v>
      </c>
    </row>
    <row r="105" spans="1:1" ht="17.25" x14ac:dyDescent="0.25">
      <c r="A105" s="154" t="s">
        <v>1146</v>
      </c>
    </row>
    <row r="106" spans="1:1" ht="17.25" x14ac:dyDescent="0.25">
      <c r="A106" s="157" t="s">
        <v>1147</v>
      </c>
    </row>
    <row r="107" spans="1:1" ht="17.25" x14ac:dyDescent="0.25">
      <c r="A107" s="157" t="s">
        <v>1148</v>
      </c>
    </row>
    <row r="108" spans="1:1" ht="17.25" x14ac:dyDescent="0.25">
      <c r="A108" s="157" t="s">
        <v>1149</v>
      </c>
    </row>
    <row r="109" spans="1:1" ht="17.25" x14ac:dyDescent="0.25">
      <c r="A109" s="157" t="s">
        <v>1150</v>
      </c>
    </row>
    <row r="110" spans="1:1" ht="17.25" x14ac:dyDescent="0.25">
      <c r="A110" s="157" t="s">
        <v>1151</v>
      </c>
    </row>
    <row r="111" spans="1:1" ht="17.25" x14ac:dyDescent="0.25">
      <c r="A111" s="157" t="s">
        <v>1152</v>
      </c>
    </row>
    <row r="112" spans="1:1" ht="17.25" x14ac:dyDescent="0.25">
      <c r="A112" s="162" t="s">
        <v>1153</v>
      </c>
    </row>
    <row r="113" spans="1:1" ht="17.25" x14ac:dyDescent="0.25">
      <c r="A113" s="157" t="s">
        <v>1154</v>
      </c>
    </row>
    <row r="114" spans="1:1" ht="17.25" x14ac:dyDescent="0.25">
      <c r="A114" s="154" t="s">
        <v>1155</v>
      </c>
    </row>
    <row r="115" spans="1:1" ht="17.25" x14ac:dyDescent="0.25">
      <c r="A115" s="157" t="s">
        <v>1156</v>
      </c>
    </row>
    <row r="116" spans="1:1" ht="17.25" x14ac:dyDescent="0.25">
      <c r="A116" s="157" t="s">
        <v>1157</v>
      </c>
    </row>
    <row r="117" spans="1:1" ht="17.25" x14ac:dyDescent="0.25">
      <c r="A117" s="154" t="s">
        <v>1158</v>
      </c>
    </row>
    <row r="118" spans="1:1" ht="17.25" x14ac:dyDescent="0.25">
      <c r="A118" s="157" t="s">
        <v>1159</v>
      </c>
    </row>
    <row r="119" spans="1:1" ht="17.25" x14ac:dyDescent="0.25">
      <c r="A119" s="157" t="s">
        <v>1160</v>
      </c>
    </row>
    <row r="120" spans="1:1" ht="17.25" x14ac:dyDescent="0.25">
      <c r="A120" s="157" t="s">
        <v>1161</v>
      </c>
    </row>
    <row r="121" spans="1:1" ht="17.25" x14ac:dyDescent="0.25">
      <c r="A121" s="162" t="s">
        <v>1162</v>
      </c>
    </row>
    <row r="122" spans="1:1" ht="17.25" x14ac:dyDescent="0.25">
      <c r="A122" s="154" t="s">
        <v>1163</v>
      </c>
    </row>
    <row r="123" spans="1:1" ht="17.25" x14ac:dyDescent="0.25">
      <c r="A123" s="154" t="s">
        <v>1164</v>
      </c>
    </row>
    <row r="124" spans="1:1" ht="17.25" x14ac:dyDescent="0.25">
      <c r="A124" s="157" t="s">
        <v>1165</v>
      </c>
    </row>
    <row r="125" spans="1:1" ht="17.25" x14ac:dyDescent="0.25">
      <c r="A125" s="157" t="s">
        <v>1166</v>
      </c>
    </row>
    <row r="126" spans="1:1" ht="17.25" x14ac:dyDescent="0.25">
      <c r="A126" s="157" t="s">
        <v>1167</v>
      </c>
    </row>
    <row r="127" spans="1:1" ht="17.25" x14ac:dyDescent="0.25">
      <c r="A127" s="157" t="s">
        <v>1168</v>
      </c>
    </row>
    <row r="128" spans="1:1" ht="17.25" x14ac:dyDescent="0.25">
      <c r="A128" s="157" t="s">
        <v>1169</v>
      </c>
    </row>
    <row r="129" spans="1:1" ht="17.25" x14ac:dyDescent="0.25">
      <c r="A129" s="162" t="s">
        <v>1170</v>
      </c>
    </row>
    <row r="130" spans="1:1" ht="34.5" x14ac:dyDescent="0.25">
      <c r="A130" s="157" t="s">
        <v>1171</v>
      </c>
    </row>
    <row r="131" spans="1:1" ht="69" x14ac:dyDescent="0.25">
      <c r="A131" s="157" t="s">
        <v>1172</v>
      </c>
    </row>
    <row r="132" spans="1:1" ht="34.5" x14ac:dyDescent="0.25">
      <c r="A132" s="157" t="s">
        <v>1173</v>
      </c>
    </row>
    <row r="133" spans="1:1" ht="17.25" x14ac:dyDescent="0.25">
      <c r="A133" s="162" t="s">
        <v>1174</v>
      </c>
    </row>
    <row r="134" spans="1:1" ht="34.5" x14ac:dyDescent="0.25">
      <c r="A134" s="154" t="s">
        <v>1175</v>
      </c>
    </row>
    <row r="135" spans="1:1" ht="17.25" x14ac:dyDescent="0.25">
      <c r="A135" s="154"/>
    </row>
    <row r="136" spans="1:1" ht="18.75" x14ac:dyDescent="0.25">
      <c r="A136" s="155" t="s">
        <v>1176</v>
      </c>
    </row>
    <row r="137" spans="1:1" ht="17.25" x14ac:dyDescent="0.25">
      <c r="A137" s="157" t="s">
        <v>1177</v>
      </c>
    </row>
    <row r="138" spans="1:1" ht="34.5" x14ac:dyDescent="0.25">
      <c r="A138" s="159" t="s">
        <v>1178</v>
      </c>
    </row>
    <row r="139" spans="1:1" ht="34.5" x14ac:dyDescent="0.25">
      <c r="A139" s="159" t="s">
        <v>1179</v>
      </c>
    </row>
    <row r="140" spans="1:1" ht="17.25" x14ac:dyDescent="0.25">
      <c r="A140" s="158" t="s">
        <v>1180</v>
      </c>
    </row>
    <row r="141" spans="1:1" ht="17.25" x14ac:dyDescent="0.25">
      <c r="A141" s="164" t="s">
        <v>1181</v>
      </c>
    </row>
    <row r="142" spans="1:1" ht="34.5" x14ac:dyDescent="0.3">
      <c r="A142" s="160" t="s">
        <v>1182</v>
      </c>
    </row>
    <row r="143" spans="1:1" ht="17.25" x14ac:dyDescent="0.25">
      <c r="A143" s="159" t="s">
        <v>1183</v>
      </c>
    </row>
    <row r="144" spans="1:1" ht="17.25" x14ac:dyDescent="0.25">
      <c r="A144" s="159" t="s">
        <v>1184</v>
      </c>
    </row>
    <row r="145" spans="1:1" ht="17.25" x14ac:dyDescent="0.25">
      <c r="A145" s="164" t="s">
        <v>1185</v>
      </c>
    </row>
    <row r="146" spans="1:1" ht="17.25" x14ac:dyDescent="0.25">
      <c r="A146" s="158" t="s">
        <v>1186</v>
      </c>
    </row>
    <row r="147" spans="1:1" ht="17.25" x14ac:dyDescent="0.25">
      <c r="A147" s="164" t="s">
        <v>1187</v>
      </c>
    </row>
    <row r="148" spans="1:1" ht="17.25" x14ac:dyDescent="0.25">
      <c r="A148" s="159" t="s">
        <v>1188</v>
      </c>
    </row>
    <row r="149" spans="1:1" ht="17.25" x14ac:dyDescent="0.25">
      <c r="A149" s="159" t="s">
        <v>1189</v>
      </c>
    </row>
    <row r="150" spans="1:1" ht="17.25" x14ac:dyDescent="0.25">
      <c r="A150" s="159" t="s">
        <v>1190</v>
      </c>
    </row>
    <row r="151" spans="1:1" ht="34.5" x14ac:dyDescent="0.25">
      <c r="A151" s="164" t="s">
        <v>1191</v>
      </c>
    </row>
    <row r="152" spans="1:1" ht="17.25" x14ac:dyDescent="0.25">
      <c r="A152" s="158" t="s">
        <v>1192</v>
      </c>
    </row>
    <row r="153" spans="1:1" ht="17.25" x14ac:dyDescent="0.25">
      <c r="A153" s="159" t="s">
        <v>1193</v>
      </c>
    </row>
    <row r="154" spans="1:1" ht="17.25" x14ac:dyDescent="0.25">
      <c r="A154" s="159" t="s">
        <v>1194</v>
      </c>
    </row>
    <row r="155" spans="1:1" ht="17.25" x14ac:dyDescent="0.25">
      <c r="A155" s="159" t="s">
        <v>1195</v>
      </c>
    </row>
    <row r="156" spans="1:1" ht="17.25" x14ac:dyDescent="0.25">
      <c r="A156" s="159" t="s">
        <v>1196</v>
      </c>
    </row>
    <row r="157" spans="1:1" ht="34.5" x14ac:dyDescent="0.25">
      <c r="A157" s="159" t="s">
        <v>1197</v>
      </c>
    </row>
    <row r="158" spans="1:1" ht="34.5" x14ac:dyDescent="0.25">
      <c r="A158" s="159" t="s">
        <v>1198</v>
      </c>
    </row>
    <row r="159" spans="1:1" ht="17.25" x14ac:dyDescent="0.25">
      <c r="A159" s="158" t="s">
        <v>1199</v>
      </c>
    </row>
    <row r="160" spans="1:1" ht="34.5" x14ac:dyDescent="0.25">
      <c r="A160" s="159" t="s">
        <v>1200</v>
      </c>
    </row>
    <row r="161" spans="1:1" ht="34.5" x14ac:dyDescent="0.25">
      <c r="A161" s="159" t="s">
        <v>1201</v>
      </c>
    </row>
    <row r="162" spans="1:1" ht="17.25" x14ac:dyDescent="0.25">
      <c r="A162" s="159" t="s">
        <v>1202</v>
      </c>
    </row>
    <row r="163" spans="1:1" ht="17.25" x14ac:dyDescent="0.25">
      <c r="A163" s="158" t="s">
        <v>1203</v>
      </c>
    </row>
    <row r="164" spans="1:1" ht="34.5" x14ac:dyDescent="0.3">
      <c r="A164" s="165" t="s">
        <v>1204</v>
      </c>
    </row>
    <row r="165" spans="1:1" ht="34.5" x14ac:dyDescent="0.25">
      <c r="A165" s="159" t="s">
        <v>1205</v>
      </c>
    </row>
    <row r="166" spans="1:1" ht="17.25" x14ac:dyDescent="0.25">
      <c r="A166" s="158" t="s">
        <v>1206</v>
      </c>
    </row>
    <row r="167" spans="1:1" ht="17.25" x14ac:dyDescent="0.25">
      <c r="A167" s="159" t="s">
        <v>1207</v>
      </c>
    </row>
    <row r="168" spans="1:1" ht="17.25" x14ac:dyDescent="0.25">
      <c r="A168" s="158" t="s">
        <v>1208</v>
      </c>
    </row>
    <row r="169" spans="1:1" ht="17.25" x14ac:dyDescent="0.3">
      <c r="A169" s="160" t="s">
        <v>1209</v>
      </c>
    </row>
    <row r="170" spans="1:1" ht="17.25" x14ac:dyDescent="0.3">
      <c r="A170" s="160"/>
    </row>
    <row r="171" spans="1:1" ht="17.25" x14ac:dyDescent="0.3">
      <c r="A171" s="160"/>
    </row>
    <row r="172" spans="1:1" ht="17.25" x14ac:dyDescent="0.3">
      <c r="A172" s="160"/>
    </row>
    <row r="173" spans="1:1" ht="17.25" x14ac:dyDescent="0.3">
      <c r="A173" s="160"/>
    </row>
    <row r="174" spans="1:1" ht="17.25" x14ac:dyDescent="0.3">
      <c r="A174" s="16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17"/>
  <sheetViews>
    <sheetView topLeftCell="B1" zoomScale="70" zoomScaleNormal="70" zoomScaleSheetLayoutView="80" zoomScalePageLayoutView="60" workbookViewId="0">
      <selection activeCell="L61" sqref="L61"/>
    </sheetView>
  </sheetViews>
  <sheetFormatPr defaultRowHeight="12.75" x14ac:dyDescent="0.2"/>
  <cols>
    <col min="1" max="1" width="6.28515625" style="166" hidden="1" customWidth="1"/>
    <col min="2" max="2" width="21.7109375" style="169" customWidth="1"/>
    <col min="3" max="3" width="8.42578125" style="169" customWidth="1"/>
    <col min="4" max="4" width="25.42578125" style="169" customWidth="1"/>
    <col min="5" max="5" width="34.42578125" style="169" customWidth="1"/>
    <col min="6" max="6" width="26.28515625" style="169" customWidth="1"/>
    <col min="7" max="7" width="24" style="169" customWidth="1"/>
    <col min="8" max="8" width="28" style="169" bestFit="1" customWidth="1"/>
    <col min="9" max="9" width="30.140625" style="169" customWidth="1"/>
    <col min="10" max="10" width="33.42578125" style="169" customWidth="1"/>
    <col min="11" max="11" width="28.42578125" style="169" customWidth="1"/>
    <col min="12" max="12" width="25.5703125" style="169" customWidth="1"/>
    <col min="13" max="13" width="26.28515625" style="169" customWidth="1"/>
    <col min="14" max="14" width="8.85546875" style="169" hidden="1" customWidth="1"/>
    <col min="15" max="15" width="0" style="169" hidden="1" customWidth="1"/>
    <col min="16" max="16" width="11" style="169" bestFit="1" customWidth="1"/>
    <col min="17" max="18" width="22.140625" style="169" bestFit="1" customWidth="1"/>
    <col min="19" max="254" width="9.140625" style="169"/>
    <col min="255" max="255" width="11.5703125" style="169" customWidth="1"/>
    <col min="256" max="256" width="20.5703125" style="169" customWidth="1"/>
    <col min="257" max="257" width="6" style="169" customWidth="1"/>
    <col min="258" max="258" width="20.7109375" style="169" customWidth="1"/>
    <col min="259" max="259" width="20.28515625" style="169" customWidth="1"/>
    <col min="260" max="260" width="21.7109375" style="169" customWidth="1"/>
    <col min="261" max="261" width="20.7109375" style="169" customWidth="1"/>
    <col min="262" max="262" width="22.7109375" style="169" bestFit="1" customWidth="1"/>
    <col min="263" max="263" width="24.140625" style="169" customWidth="1"/>
    <col min="264" max="264" width="27.140625" style="169" customWidth="1"/>
    <col min="265" max="265" width="20.7109375" style="169" customWidth="1"/>
    <col min="266" max="266" width="20.85546875" style="169" customWidth="1"/>
    <col min="267" max="267" width="20.28515625" style="169" customWidth="1"/>
    <col min="268" max="268" width="8.85546875" style="169" customWidth="1"/>
    <col min="269" max="269" width="9.140625" style="169"/>
    <col min="270" max="270" width="11" style="169" bestFit="1" customWidth="1"/>
    <col min="271" max="510" width="9.140625" style="169"/>
    <col min="511" max="511" width="11.5703125" style="169" customWidth="1"/>
    <col min="512" max="512" width="20.5703125" style="169" customWidth="1"/>
    <col min="513" max="513" width="6" style="169" customWidth="1"/>
    <col min="514" max="514" width="20.7109375" style="169" customWidth="1"/>
    <col min="515" max="515" width="20.28515625" style="169" customWidth="1"/>
    <col min="516" max="516" width="21.7109375" style="169" customWidth="1"/>
    <col min="517" max="517" width="20.7109375" style="169" customWidth="1"/>
    <col min="518" max="518" width="22.7109375" style="169" bestFit="1" customWidth="1"/>
    <col min="519" max="519" width="24.140625" style="169" customWidth="1"/>
    <col min="520" max="520" width="27.140625" style="169" customWidth="1"/>
    <col min="521" max="521" width="20.7109375" style="169" customWidth="1"/>
    <col min="522" max="522" width="20.85546875" style="169" customWidth="1"/>
    <col min="523" max="523" width="20.28515625" style="169" customWidth="1"/>
    <col min="524" max="524" width="8.85546875" style="169" customWidth="1"/>
    <col min="525" max="525" width="9.140625" style="169"/>
    <col min="526" max="526" width="11" style="169" bestFit="1" customWidth="1"/>
    <col min="527" max="766" width="9.140625" style="169"/>
    <col min="767" max="767" width="11.5703125" style="169" customWidth="1"/>
    <col min="768" max="768" width="20.5703125" style="169" customWidth="1"/>
    <col min="769" max="769" width="6" style="169" customWidth="1"/>
    <col min="770" max="770" width="20.7109375" style="169" customWidth="1"/>
    <col min="771" max="771" width="20.28515625" style="169" customWidth="1"/>
    <col min="772" max="772" width="21.7109375" style="169" customWidth="1"/>
    <col min="773" max="773" width="20.7109375" style="169" customWidth="1"/>
    <col min="774" max="774" width="22.7109375" style="169" bestFit="1" customWidth="1"/>
    <col min="775" max="775" width="24.140625" style="169" customWidth="1"/>
    <col min="776" max="776" width="27.140625" style="169" customWidth="1"/>
    <col min="777" max="777" width="20.7109375" style="169" customWidth="1"/>
    <col min="778" max="778" width="20.85546875" style="169" customWidth="1"/>
    <col min="779" max="779" width="20.28515625" style="169" customWidth="1"/>
    <col min="780" max="780" width="8.85546875" style="169" customWidth="1"/>
    <col min="781" max="781" width="9.140625" style="169"/>
    <col min="782" max="782" width="11" style="169" bestFit="1" customWidth="1"/>
    <col min="783" max="1022" width="9.140625" style="169"/>
    <col min="1023" max="1023" width="11.5703125" style="169" customWidth="1"/>
    <col min="1024" max="1024" width="20.5703125" style="169" customWidth="1"/>
    <col min="1025" max="1025" width="6" style="169" customWidth="1"/>
    <col min="1026" max="1026" width="20.7109375" style="169" customWidth="1"/>
    <col min="1027" max="1027" width="20.28515625" style="169" customWidth="1"/>
    <col min="1028" max="1028" width="21.7109375" style="169" customWidth="1"/>
    <col min="1029" max="1029" width="20.7109375" style="169" customWidth="1"/>
    <col min="1030" max="1030" width="22.7109375" style="169" bestFit="1" customWidth="1"/>
    <col min="1031" max="1031" width="24.140625" style="169" customWidth="1"/>
    <col min="1032" max="1032" width="27.140625" style="169" customWidth="1"/>
    <col min="1033" max="1033" width="20.7109375" style="169" customWidth="1"/>
    <col min="1034" max="1034" width="20.85546875" style="169" customWidth="1"/>
    <col min="1035" max="1035" width="20.28515625" style="169" customWidth="1"/>
    <col min="1036" max="1036" width="8.85546875" style="169" customWidth="1"/>
    <col min="1037" max="1037" width="9.140625" style="169"/>
    <col min="1038" max="1038" width="11" style="169" bestFit="1" customWidth="1"/>
    <col min="1039" max="1278" width="9.140625" style="169"/>
    <col min="1279" max="1279" width="11.5703125" style="169" customWidth="1"/>
    <col min="1280" max="1280" width="20.5703125" style="169" customWidth="1"/>
    <col min="1281" max="1281" width="6" style="169" customWidth="1"/>
    <col min="1282" max="1282" width="20.7109375" style="169" customWidth="1"/>
    <col min="1283" max="1283" width="20.28515625" style="169" customWidth="1"/>
    <col min="1284" max="1284" width="21.7109375" style="169" customWidth="1"/>
    <col min="1285" max="1285" width="20.7109375" style="169" customWidth="1"/>
    <col min="1286" max="1286" width="22.7109375" style="169" bestFit="1" customWidth="1"/>
    <col min="1287" max="1287" width="24.140625" style="169" customWidth="1"/>
    <col min="1288" max="1288" width="27.140625" style="169" customWidth="1"/>
    <col min="1289" max="1289" width="20.7109375" style="169" customWidth="1"/>
    <col min="1290" max="1290" width="20.85546875" style="169" customWidth="1"/>
    <col min="1291" max="1291" width="20.28515625" style="169" customWidth="1"/>
    <col min="1292" max="1292" width="8.85546875" style="169" customWidth="1"/>
    <col min="1293" max="1293" width="9.140625" style="169"/>
    <col min="1294" max="1294" width="11" style="169" bestFit="1" customWidth="1"/>
    <col min="1295" max="1534" width="9.140625" style="169"/>
    <col min="1535" max="1535" width="11.5703125" style="169" customWidth="1"/>
    <col min="1536" max="1536" width="20.5703125" style="169" customWidth="1"/>
    <col min="1537" max="1537" width="6" style="169" customWidth="1"/>
    <col min="1538" max="1538" width="20.7109375" style="169" customWidth="1"/>
    <col min="1539" max="1539" width="20.28515625" style="169" customWidth="1"/>
    <col min="1540" max="1540" width="21.7109375" style="169" customWidth="1"/>
    <col min="1541" max="1541" width="20.7109375" style="169" customWidth="1"/>
    <col min="1542" max="1542" width="22.7109375" style="169" bestFit="1" customWidth="1"/>
    <col min="1543" max="1543" width="24.140625" style="169" customWidth="1"/>
    <col min="1544" max="1544" width="27.140625" style="169" customWidth="1"/>
    <col min="1545" max="1545" width="20.7109375" style="169" customWidth="1"/>
    <col min="1546" max="1546" width="20.85546875" style="169" customWidth="1"/>
    <col min="1547" max="1547" width="20.28515625" style="169" customWidth="1"/>
    <col min="1548" max="1548" width="8.85546875" style="169" customWidth="1"/>
    <col min="1549" max="1549" width="9.140625" style="169"/>
    <col min="1550" max="1550" width="11" style="169" bestFit="1" customWidth="1"/>
    <col min="1551" max="1790" width="9.140625" style="169"/>
    <col min="1791" max="1791" width="11.5703125" style="169" customWidth="1"/>
    <col min="1792" max="1792" width="20.5703125" style="169" customWidth="1"/>
    <col min="1793" max="1793" width="6" style="169" customWidth="1"/>
    <col min="1794" max="1794" width="20.7109375" style="169" customWidth="1"/>
    <col min="1795" max="1795" width="20.28515625" style="169" customWidth="1"/>
    <col min="1796" max="1796" width="21.7109375" style="169" customWidth="1"/>
    <col min="1797" max="1797" width="20.7109375" style="169" customWidth="1"/>
    <col min="1798" max="1798" width="22.7109375" style="169" bestFit="1" customWidth="1"/>
    <col min="1799" max="1799" width="24.140625" style="169" customWidth="1"/>
    <col min="1800" max="1800" width="27.140625" style="169" customWidth="1"/>
    <col min="1801" max="1801" width="20.7109375" style="169" customWidth="1"/>
    <col min="1802" max="1802" width="20.85546875" style="169" customWidth="1"/>
    <col min="1803" max="1803" width="20.28515625" style="169" customWidth="1"/>
    <col min="1804" max="1804" width="8.85546875" style="169" customWidth="1"/>
    <col min="1805" max="1805" width="9.140625" style="169"/>
    <col min="1806" max="1806" width="11" style="169" bestFit="1" customWidth="1"/>
    <col min="1807" max="2046" width="9.140625" style="169"/>
    <col min="2047" max="2047" width="11.5703125" style="169" customWidth="1"/>
    <col min="2048" max="2048" width="20.5703125" style="169" customWidth="1"/>
    <col min="2049" max="2049" width="6" style="169" customWidth="1"/>
    <col min="2050" max="2050" width="20.7109375" style="169" customWidth="1"/>
    <col min="2051" max="2051" width="20.28515625" style="169" customWidth="1"/>
    <col min="2052" max="2052" width="21.7109375" style="169" customWidth="1"/>
    <col min="2053" max="2053" width="20.7109375" style="169" customWidth="1"/>
    <col min="2054" max="2054" width="22.7109375" style="169" bestFit="1" customWidth="1"/>
    <col min="2055" max="2055" width="24.140625" style="169" customWidth="1"/>
    <col min="2056" max="2056" width="27.140625" style="169" customWidth="1"/>
    <col min="2057" max="2057" width="20.7109375" style="169" customWidth="1"/>
    <col min="2058" max="2058" width="20.85546875" style="169" customWidth="1"/>
    <col min="2059" max="2059" width="20.28515625" style="169" customWidth="1"/>
    <col min="2060" max="2060" width="8.85546875" style="169" customWidth="1"/>
    <col min="2061" max="2061" width="9.140625" style="169"/>
    <col min="2062" max="2062" width="11" style="169" bestFit="1" customWidth="1"/>
    <col min="2063" max="2302" width="9.140625" style="169"/>
    <col min="2303" max="2303" width="11.5703125" style="169" customWidth="1"/>
    <col min="2304" max="2304" width="20.5703125" style="169" customWidth="1"/>
    <col min="2305" max="2305" width="6" style="169" customWidth="1"/>
    <col min="2306" max="2306" width="20.7109375" style="169" customWidth="1"/>
    <col min="2307" max="2307" width="20.28515625" style="169" customWidth="1"/>
    <col min="2308" max="2308" width="21.7109375" style="169" customWidth="1"/>
    <col min="2309" max="2309" width="20.7109375" style="169" customWidth="1"/>
    <col min="2310" max="2310" width="22.7109375" style="169" bestFit="1" customWidth="1"/>
    <col min="2311" max="2311" width="24.140625" style="169" customWidth="1"/>
    <col min="2312" max="2312" width="27.140625" style="169" customWidth="1"/>
    <col min="2313" max="2313" width="20.7109375" style="169" customWidth="1"/>
    <col min="2314" max="2314" width="20.85546875" style="169" customWidth="1"/>
    <col min="2315" max="2315" width="20.28515625" style="169" customWidth="1"/>
    <col min="2316" max="2316" width="8.85546875" style="169" customWidth="1"/>
    <col min="2317" max="2317" width="9.140625" style="169"/>
    <col min="2318" max="2318" width="11" style="169" bestFit="1" customWidth="1"/>
    <col min="2319" max="2558" width="9.140625" style="169"/>
    <col min="2559" max="2559" width="11.5703125" style="169" customWidth="1"/>
    <col min="2560" max="2560" width="20.5703125" style="169" customWidth="1"/>
    <col min="2561" max="2561" width="6" style="169" customWidth="1"/>
    <col min="2562" max="2562" width="20.7109375" style="169" customWidth="1"/>
    <col min="2563" max="2563" width="20.28515625" style="169" customWidth="1"/>
    <col min="2564" max="2564" width="21.7109375" style="169" customWidth="1"/>
    <col min="2565" max="2565" width="20.7109375" style="169" customWidth="1"/>
    <col min="2566" max="2566" width="22.7109375" style="169" bestFit="1" customWidth="1"/>
    <col min="2567" max="2567" width="24.140625" style="169" customWidth="1"/>
    <col min="2568" max="2568" width="27.140625" style="169" customWidth="1"/>
    <col min="2569" max="2569" width="20.7109375" style="169" customWidth="1"/>
    <col min="2570" max="2570" width="20.85546875" style="169" customWidth="1"/>
    <col min="2571" max="2571" width="20.28515625" style="169" customWidth="1"/>
    <col min="2572" max="2572" width="8.85546875" style="169" customWidth="1"/>
    <col min="2573" max="2573" width="9.140625" style="169"/>
    <col min="2574" max="2574" width="11" style="169" bestFit="1" customWidth="1"/>
    <col min="2575" max="2814" width="9.140625" style="169"/>
    <col min="2815" max="2815" width="11.5703125" style="169" customWidth="1"/>
    <col min="2816" max="2816" width="20.5703125" style="169" customWidth="1"/>
    <col min="2817" max="2817" width="6" style="169" customWidth="1"/>
    <col min="2818" max="2818" width="20.7109375" style="169" customWidth="1"/>
    <col min="2819" max="2819" width="20.28515625" style="169" customWidth="1"/>
    <col min="2820" max="2820" width="21.7109375" style="169" customWidth="1"/>
    <col min="2821" max="2821" width="20.7109375" style="169" customWidth="1"/>
    <col min="2822" max="2822" width="22.7109375" style="169" bestFit="1" customWidth="1"/>
    <col min="2823" max="2823" width="24.140625" style="169" customWidth="1"/>
    <col min="2824" max="2824" width="27.140625" style="169" customWidth="1"/>
    <col min="2825" max="2825" width="20.7109375" style="169" customWidth="1"/>
    <col min="2826" max="2826" width="20.85546875" style="169" customWidth="1"/>
    <col min="2827" max="2827" width="20.28515625" style="169" customWidth="1"/>
    <col min="2828" max="2828" width="8.85546875" style="169" customWidth="1"/>
    <col min="2829" max="2829" width="9.140625" style="169"/>
    <col min="2830" max="2830" width="11" style="169" bestFit="1" customWidth="1"/>
    <col min="2831" max="3070" width="9.140625" style="169"/>
    <col min="3071" max="3071" width="11.5703125" style="169" customWidth="1"/>
    <col min="3072" max="3072" width="20.5703125" style="169" customWidth="1"/>
    <col min="3073" max="3073" width="6" style="169" customWidth="1"/>
    <col min="3074" max="3074" width="20.7109375" style="169" customWidth="1"/>
    <col min="3075" max="3075" width="20.28515625" style="169" customWidth="1"/>
    <col min="3076" max="3076" width="21.7109375" style="169" customWidth="1"/>
    <col min="3077" max="3077" width="20.7109375" style="169" customWidth="1"/>
    <col min="3078" max="3078" width="22.7109375" style="169" bestFit="1" customWidth="1"/>
    <col min="3079" max="3079" width="24.140625" style="169" customWidth="1"/>
    <col min="3080" max="3080" width="27.140625" style="169" customWidth="1"/>
    <col min="3081" max="3081" width="20.7109375" style="169" customWidth="1"/>
    <col min="3082" max="3082" width="20.85546875" style="169" customWidth="1"/>
    <col min="3083" max="3083" width="20.28515625" style="169" customWidth="1"/>
    <col min="3084" max="3084" width="8.85546875" style="169" customWidth="1"/>
    <col min="3085" max="3085" width="9.140625" style="169"/>
    <col min="3086" max="3086" width="11" style="169" bestFit="1" customWidth="1"/>
    <col min="3087" max="3326" width="9.140625" style="169"/>
    <col min="3327" max="3327" width="11.5703125" style="169" customWidth="1"/>
    <col min="3328" max="3328" width="20.5703125" style="169" customWidth="1"/>
    <col min="3329" max="3329" width="6" style="169" customWidth="1"/>
    <col min="3330" max="3330" width="20.7109375" style="169" customWidth="1"/>
    <col min="3331" max="3331" width="20.28515625" style="169" customWidth="1"/>
    <col min="3332" max="3332" width="21.7109375" style="169" customWidth="1"/>
    <col min="3333" max="3333" width="20.7109375" style="169" customWidth="1"/>
    <col min="3334" max="3334" width="22.7109375" style="169" bestFit="1" customWidth="1"/>
    <col min="3335" max="3335" width="24.140625" style="169" customWidth="1"/>
    <col min="3336" max="3336" width="27.140625" style="169" customWidth="1"/>
    <col min="3337" max="3337" width="20.7109375" style="169" customWidth="1"/>
    <col min="3338" max="3338" width="20.85546875" style="169" customWidth="1"/>
    <col min="3339" max="3339" width="20.28515625" style="169" customWidth="1"/>
    <col min="3340" max="3340" width="8.85546875" style="169" customWidth="1"/>
    <col min="3341" max="3341" width="9.140625" style="169"/>
    <col min="3342" max="3342" width="11" style="169" bestFit="1" customWidth="1"/>
    <col min="3343" max="3582" width="9.140625" style="169"/>
    <col min="3583" max="3583" width="11.5703125" style="169" customWidth="1"/>
    <col min="3584" max="3584" width="20.5703125" style="169" customWidth="1"/>
    <col min="3585" max="3585" width="6" style="169" customWidth="1"/>
    <col min="3586" max="3586" width="20.7109375" style="169" customWidth="1"/>
    <col min="3587" max="3587" width="20.28515625" style="169" customWidth="1"/>
    <col min="3588" max="3588" width="21.7109375" style="169" customWidth="1"/>
    <col min="3589" max="3589" width="20.7109375" style="169" customWidth="1"/>
    <col min="3590" max="3590" width="22.7109375" style="169" bestFit="1" customWidth="1"/>
    <col min="3591" max="3591" width="24.140625" style="169" customWidth="1"/>
    <col min="3592" max="3592" width="27.140625" style="169" customWidth="1"/>
    <col min="3593" max="3593" width="20.7109375" style="169" customWidth="1"/>
    <col min="3594" max="3594" width="20.85546875" style="169" customWidth="1"/>
    <col min="3595" max="3595" width="20.28515625" style="169" customWidth="1"/>
    <col min="3596" max="3596" width="8.85546875" style="169" customWidth="1"/>
    <col min="3597" max="3597" width="9.140625" style="169"/>
    <col min="3598" max="3598" width="11" style="169" bestFit="1" customWidth="1"/>
    <col min="3599" max="3838" width="9.140625" style="169"/>
    <col min="3839" max="3839" width="11.5703125" style="169" customWidth="1"/>
    <col min="3840" max="3840" width="20.5703125" style="169" customWidth="1"/>
    <col min="3841" max="3841" width="6" style="169" customWidth="1"/>
    <col min="3842" max="3842" width="20.7109375" style="169" customWidth="1"/>
    <col min="3843" max="3843" width="20.28515625" style="169" customWidth="1"/>
    <col min="3844" max="3844" width="21.7109375" style="169" customWidth="1"/>
    <col min="3845" max="3845" width="20.7109375" style="169" customWidth="1"/>
    <col min="3846" max="3846" width="22.7109375" style="169" bestFit="1" customWidth="1"/>
    <col min="3847" max="3847" width="24.140625" style="169" customWidth="1"/>
    <col min="3848" max="3848" width="27.140625" style="169" customWidth="1"/>
    <col min="3849" max="3849" width="20.7109375" style="169" customWidth="1"/>
    <col min="3850" max="3850" width="20.85546875" style="169" customWidth="1"/>
    <col min="3851" max="3851" width="20.28515625" style="169" customWidth="1"/>
    <col min="3852" max="3852" width="8.85546875" style="169" customWidth="1"/>
    <col min="3853" max="3853" width="9.140625" style="169"/>
    <col min="3854" max="3854" width="11" style="169" bestFit="1" customWidth="1"/>
    <col min="3855" max="4094" width="9.140625" style="169"/>
    <col min="4095" max="4095" width="11.5703125" style="169" customWidth="1"/>
    <col min="4096" max="4096" width="20.5703125" style="169" customWidth="1"/>
    <col min="4097" max="4097" width="6" style="169" customWidth="1"/>
    <col min="4098" max="4098" width="20.7109375" style="169" customWidth="1"/>
    <col min="4099" max="4099" width="20.28515625" style="169" customWidth="1"/>
    <col min="4100" max="4100" width="21.7109375" style="169" customWidth="1"/>
    <col min="4101" max="4101" width="20.7109375" style="169" customWidth="1"/>
    <col min="4102" max="4102" width="22.7109375" style="169" bestFit="1" customWidth="1"/>
    <col min="4103" max="4103" width="24.140625" style="169" customWidth="1"/>
    <col min="4104" max="4104" width="27.140625" style="169" customWidth="1"/>
    <col min="4105" max="4105" width="20.7109375" style="169" customWidth="1"/>
    <col min="4106" max="4106" width="20.85546875" style="169" customWidth="1"/>
    <col min="4107" max="4107" width="20.28515625" style="169" customWidth="1"/>
    <col min="4108" max="4108" width="8.85546875" style="169" customWidth="1"/>
    <col min="4109" max="4109" width="9.140625" style="169"/>
    <col min="4110" max="4110" width="11" style="169" bestFit="1" customWidth="1"/>
    <col min="4111" max="4350" width="9.140625" style="169"/>
    <col min="4351" max="4351" width="11.5703125" style="169" customWidth="1"/>
    <col min="4352" max="4352" width="20.5703125" style="169" customWidth="1"/>
    <col min="4353" max="4353" width="6" style="169" customWidth="1"/>
    <col min="4354" max="4354" width="20.7109375" style="169" customWidth="1"/>
    <col min="4355" max="4355" width="20.28515625" style="169" customWidth="1"/>
    <col min="4356" max="4356" width="21.7109375" style="169" customWidth="1"/>
    <col min="4357" max="4357" width="20.7109375" style="169" customWidth="1"/>
    <col min="4358" max="4358" width="22.7109375" style="169" bestFit="1" customWidth="1"/>
    <col min="4359" max="4359" width="24.140625" style="169" customWidth="1"/>
    <col min="4360" max="4360" width="27.140625" style="169" customWidth="1"/>
    <col min="4361" max="4361" width="20.7109375" style="169" customWidth="1"/>
    <col min="4362" max="4362" width="20.85546875" style="169" customWidth="1"/>
    <col min="4363" max="4363" width="20.28515625" style="169" customWidth="1"/>
    <col min="4364" max="4364" width="8.85546875" style="169" customWidth="1"/>
    <col min="4365" max="4365" width="9.140625" style="169"/>
    <col min="4366" max="4366" width="11" style="169" bestFit="1" customWidth="1"/>
    <col min="4367" max="4606" width="9.140625" style="169"/>
    <col min="4607" max="4607" width="11.5703125" style="169" customWidth="1"/>
    <col min="4608" max="4608" width="20.5703125" style="169" customWidth="1"/>
    <col min="4609" max="4609" width="6" style="169" customWidth="1"/>
    <col min="4610" max="4610" width="20.7109375" style="169" customWidth="1"/>
    <col min="4611" max="4611" width="20.28515625" style="169" customWidth="1"/>
    <col min="4612" max="4612" width="21.7109375" style="169" customWidth="1"/>
    <col min="4613" max="4613" width="20.7109375" style="169" customWidth="1"/>
    <col min="4614" max="4614" width="22.7109375" style="169" bestFit="1" customWidth="1"/>
    <col min="4615" max="4615" width="24.140625" style="169" customWidth="1"/>
    <col min="4616" max="4616" width="27.140625" style="169" customWidth="1"/>
    <col min="4617" max="4617" width="20.7109375" style="169" customWidth="1"/>
    <col min="4618" max="4618" width="20.85546875" style="169" customWidth="1"/>
    <col min="4619" max="4619" width="20.28515625" style="169" customWidth="1"/>
    <col min="4620" max="4620" width="8.85546875" style="169" customWidth="1"/>
    <col min="4621" max="4621" width="9.140625" style="169"/>
    <col min="4622" max="4622" width="11" style="169" bestFit="1" customWidth="1"/>
    <col min="4623" max="4862" width="9.140625" style="169"/>
    <col min="4863" max="4863" width="11.5703125" style="169" customWidth="1"/>
    <col min="4864" max="4864" width="20.5703125" style="169" customWidth="1"/>
    <col min="4865" max="4865" width="6" style="169" customWidth="1"/>
    <col min="4866" max="4866" width="20.7109375" style="169" customWidth="1"/>
    <col min="4867" max="4867" width="20.28515625" style="169" customWidth="1"/>
    <col min="4868" max="4868" width="21.7109375" style="169" customWidth="1"/>
    <col min="4869" max="4869" width="20.7109375" style="169" customWidth="1"/>
    <col min="4870" max="4870" width="22.7109375" style="169" bestFit="1" customWidth="1"/>
    <col min="4871" max="4871" width="24.140625" style="169" customWidth="1"/>
    <col min="4872" max="4872" width="27.140625" style="169" customWidth="1"/>
    <col min="4873" max="4873" width="20.7109375" style="169" customWidth="1"/>
    <col min="4874" max="4874" width="20.85546875" style="169" customWidth="1"/>
    <col min="4875" max="4875" width="20.28515625" style="169" customWidth="1"/>
    <col min="4876" max="4876" width="8.85546875" style="169" customWidth="1"/>
    <col min="4877" max="4877" width="9.140625" style="169"/>
    <col min="4878" max="4878" width="11" style="169" bestFit="1" customWidth="1"/>
    <col min="4879" max="5118" width="9.140625" style="169"/>
    <col min="5119" max="5119" width="11.5703125" style="169" customWidth="1"/>
    <col min="5120" max="5120" width="20.5703125" style="169" customWidth="1"/>
    <col min="5121" max="5121" width="6" style="169" customWidth="1"/>
    <col min="5122" max="5122" width="20.7109375" style="169" customWidth="1"/>
    <col min="5123" max="5123" width="20.28515625" style="169" customWidth="1"/>
    <col min="5124" max="5124" width="21.7109375" style="169" customWidth="1"/>
    <col min="5125" max="5125" width="20.7109375" style="169" customWidth="1"/>
    <col min="5126" max="5126" width="22.7109375" style="169" bestFit="1" customWidth="1"/>
    <col min="5127" max="5127" width="24.140625" style="169" customWidth="1"/>
    <col min="5128" max="5128" width="27.140625" style="169" customWidth="1"/>
    <col min="5129" max="5129" width="20.7109375" style="169" customWidth="1"/>
    <col min="5130" max="5130" width="20.85546875" style="169" customWidth="1"/>
    <col min="5131" max="5131" width="20.28515625" style="169" customWidth="1"/>
    <col min="5132" max="5132" width="8.85546875" style="169" customWidth="1"/>
    <col min="5133" max="5133" width="9.140625" style="169"/>
    <col min="5134" max="5134" width="11" style="169" bestFit="1" customWidth="1"/>
    <col min="5135" max="5374" width="9.140625" style="169"/>
    <col min="5375" max="5375" width="11.5703125" style="169" customWidth="1"/>
    <col min="5376" max="5376" width="20.5703125" style="169" customWidth="1"/>
    <col min="5377" max="5377" width="6" style="169" customWidth="1"/>
    <col min="5378" max="5378" width="20.7109375" style="169" customWidth="1"/>
    <col min="5379" max="5379" width="20.28515625" style="169" customWidth="1"/>
    <col min="5380" max="5380" width="21.7109375" style="169" customWidth="1"/>
    <col min="5381" max="5381" width="20.7109375" style="169" customWidth="1"/>
    <col min="5382" max="5382" width="22.7109375" style="169" bestFit="1" customWidth="1"/>
    <col min="5383" max="5383" width="24.140625" style="169" customWidth="1"/>
    <col min="5384" max="5384" width="27.140625" style="169" customWidth="1"/>
    <col min="5385" max="5385" width="20.7109375" style="169" customWidth="1"/>
    <col min="5386" max="5386" width="20.85546875" style="169" customWidth="1"/>
    <col min="5387" max="5387" width="20.28515625" style="169" customWidth="1"/>
    <col min="5388" max="5388" width="8.85546875" style="169" customWidth="1"/>
    <col min="5389" max="5389" width="9.140625" style="169"/>
    <col min="5390" max="5390" width="11" style="169" bestFit="1" customWidth="1"/>
    <col min="5391" max="5630" width="9.140625" style="169"/>
    <col min="5631" max="5631" width="11.5703125" style="169" customWidth="1"/>
    <col min="5632" max="5632" width="20.5703125" style="169" customWidth="1"/>
    <col min="5633" max="5633" width="6" style="169" customWidth="1"/>
    <col min="5634" max="5634" width="20.7109375" style="169" customWidth="1"/>
    <col min="5635" max="5635" width="20.28515625" style="169" customWidth="1"/>
    <col min="5636" max="5636" width="21.7109375" style="169" customWidth="1"/>
    <col min="5637" max="5637" width="20.7109375" style="169" customWidth="1"/>
    <col min="5638" max="5638" width="22.7109375" style="169" bestFit="1" customWidth="1"/>
    <col min="5639" max="5639" width="24.140625" style="169" customWidth="1"/>
    <col min="5640" max="5640" width="27.140625" style="169" customWidth="1"/>
    <col min="5641" max="5641" width="20.7109375" style="169" customWidth="1"/>
    <col min="5642" max="5642" width="20.85546875" style="169" customWidth="1"/>
    <col min="5643" max="5643" width="20.28515625" style="169" customWidth="1"/>
    <col min="5644" max="5644" width="8.85546875" style="169" customWidth="1"/>
    <col min="5645" max="5645" width="9.140625" style="169"/>
    <col min="5646" max="5646" width="11" style="169" bestFit="1" customWidth="1"/>
    <col min="5647" max="5886" width="9.140625" style="169"/>
    <col min="5887" max="5887" width="11.5703125" style="169" customWidth="1"/>
    <col min="5888" max="5888" width="20.5703125" style="169" customWidth="1"/>
    <col min="5889" max="5889" width="6" style="169" customWidth="1"/>
    <col min="5890" max="5890" width="20.7109375" style="169" customWidth="1"/>
    <col min="5891" max="5891" width="20.28515625" style="169" customWidth="1"/>
    <col min="5892" max="5892" width="21.7109375" style="169" customWidth="1"/>
    <col min="5893" max="5893" width="20.7109375" style="169" customWidth="1"/>
    <col min="5894" max="5894" width="22.7109375" style="169" bestFit="1" customWidth="1"/>
    <col min="5895" max="5895" width="24.140625" style="169" customWidth="1"/>
    <col min="5896" max="5896" width="27.140625" style="169" customWidth="1"/>
    <col min="5897" max="5897" width="20.7109375" style="169" customWidth="1"/>
    <col min="5898" max="5898" width="20.85546875" style="169" customWidth="1"/>
    <col min="5899" max="5899" width="20.28515625" style="169" customWidth="1"/>
    <col min="5900" max="5900" width="8.85546875" style="169" customWidth="1"/>
    <col min="5901" max="5901" width="9.140625" style="169"/>
    <col min="5902" max="5902" width="11" style="169" bestFit="1" customWidth="1"/>
    <col min="5903" max="6142" width="9.140625" style="169"/>
    <col min="6143" max="6143" width="11.5703125" style="169" customWidth="1"/>
    <col min="6144" max="6144" width="20.5703125" style="169" customWidth="1"/>
    <col min="6145" max="6145" width="6" style="169" customWidth="1"/>
    <col min="6146" max="6146" width="20.7109375" style="169" customWidth="1"/>
    <col min="6147" max="6147" width="20.28515625" style="169" customWidth="1"/>
    <col min="6148" max="6148" width="21.7109375" style="169" customWidth="1"/>
    <col min="6149" max="6149" width="20.7109375" style="169" customWidth="1"/>
    <col min="6150" max="6150" width="22.7109375" style="169" bestFit="1" customWidth="1"/>
    <col min="6151" max="6151" width="24.140625" style="169" customWidth="1"/>
    <col min="6152" max="6152" width="27.140625" style="169" customWidth="1"/>
    <col min="6153" max="6153" width="20.7109375" style="169" customWidth="1"/>
    <col min="6154" max="6154" width="20.85546875" style="169" customWidth="1"/>
    <col min="6155" max="6155" width="20.28515625" style="169" customWidth="1"/>
    <col min="6156" max="6156" width="8.85546875" style="169" customWidth="1"/>
    <col min="6157" max="6157" width="9.140625" style="169"/>
    <col min="6158" max="6158" width="11" style="169" bestFit="1" customWidth="1"/>
    <col min="6159" max="6398" width="9.140625" style="169"/>
    <col min="6399" max="6399" width="11.5703125" style="169" customWidth="1"/>
    <col min="6400" max="6400" width="20.5703125" style="169" customWidth="1"/>
    <col min="6401" max="6401" width="6" style="169" customWidth="1"/>
    <col min="6402" max="6402" width="20.7109375" style="169" customWidth="1"/>
    <col min="6403" max="6403" width="20.28515625" style="169" customWidth="1"/>
    <col min="6404" max="6404" width="21.7109375" style="169" customWidth="1"/>
    <col min="6405" max="6405" width="20.7109375" style="169" customWidth="1"/>
    <col min="6406" max="6406" width="22.7109375" style="169" bestFit="1" customWidth="1"/>
    <col min="6407" max="6407" width="24.140625" style="169" customWidth="1"/>
    <col min="6408" max="6408" width="27.140625" style="169" customWidth="1"/>
    <col min="6409" max="6409" width="20.7109375" style="169" customWidth="1"/>
    <col min="6410" max="6410" width="20.85546875" style="169" customWidth="1"/>
    <col min="6411" max="6411" width="20.28515625" style="169" customWidth="1"/>
    <col min="6412" max="6412" width="8.85546875" style="169" customWidth="1"/>
    <col min="6413" max="6413" width="9.140625" style="169"/>
    <col min="6414" max="6414" width="11" style="169" bestFit="1" customWidth="1"/>
    <col min="6415" max="6654" width="9.140625" style="169"/>
    <col min="6655" max="6655" width="11.5703125" style="169" customWidth="1"/>
    <col min="6656" max="6656" width="20.5703125" style="169" customWidth="1"/>
    <col min="6657" max="6657" width="6" style="169" customWidth="1"/>
    <col min="6658" max="6658" width="20.7109375" style="169" customWidth="1"/>
    <col min="6659" max="6659" width="20.28515625" style="169" customWidth="1"/>
    <col min="6660" max="6660" width="21.7109375" style="169" customWidth="1"/>
    <col min="6661" max="6661" width="20.7109375" style="169" customWidth="1"/>
    <col min="6662" max="6662" width="22.7109375" style="169" bestFit="1" customWidth="1"/>
    <col min="6663" max="6663" width="24.140625" style="169" customWidth="1"/>
    <col min="6664" max="6664" width="27.140625" style="169" customWidth="1"/>
    <col min="6665" max="6665" width="20.7109375" style="169" customWidth="1"/>
    <col min="6666" max="6666" width="20.85546875" style="169" customWidth="1"/>
    <col min="6667" max="6667" width="20.28515625" style="169" customWidth="1"/>
    <col min="6668" max="6668" width="8.85546875" style="169" customWidth="1"/>
    <col min="6669" max="6669" width="9.140625" style="169"/>
    <col min="6670" max="6670" width="11" style="169" bestFit="1" customWidth="1"/>
    <col min="6671" max="6910" width="9.140625" style="169"/>
    <col min="6911" max="6911" width="11.5703125" style="169" customWidth="1"/>
    <col min="6912" max="6912" width="20.5703125" style="169" customWidth="1"/>
    <col min="6913" max="6913" width="6" style="169" customWidth="1"/>
    <col min="6914" max="6914" width="20.7109375" style="169" customWidth="1"/>
    <col min="6915" max="6915" width="20.28515625" style="169" customWidth="1"/>
    <col min="6916" max="6916" width="21.7109375" style="169" customWidth="1"/>
    <col min="6917" max="6917" width="20.7109375" style="169" customWidth="1"/>
    <col min="6918" max="6918" width="22.7109375" style="169" bestFit="1" customWidth="1"/>
    <col min="6919" max="6919" width="24.140625" style="169" customWidth="1"/>
    <col min="6920" max="6920" width="27.140625" style="169" customWidth="1"/>
    <col min="6921" max="6921" width="20.7109375" style="169" customWidth="1"/>
    <col min="6922" max="6922" width="20.85546875" style="169" customWidth="1"/>
    <col min="6923" max="6923" width="20.28515625" style="169" customWidth="1"/>
    <col min="6924" max="6924" width="8.85546875" style="169" customWidth="1"/>
    <col min="6925" max="6925" width="9.140625" style="169"/>
    <col min="6926" max="6926" width="11" style="169" bestFit="1" customWidth="1"/>
    <col min="6927" max="7166" width="9.140625" style="169"/>
    <col min="7167" max="7167" width="11.5703125" style="169" customWidth="1"/>
    <col min="7168" max="7168" width="20.5703125" style="169" customWidth="1"/>
    <col min="7169" max="7169" width="6" style="169" customWidth="1"/>
    <col min="7170" max="7170" width="20.7109375" style="169" customWidth="1"/>
    <col min="7171" max="7171" width="20.28515625" style="169" customWidth="1"/>
    <col min="7172" max="7172" width="21.7109375" style="169" customWidth="1"/>
    <col min="7173" max="7173" width="20.7109375" style="169" customWidth="1"/>
    <col min="7174" max="7174" width="22.7109375" style="169" bestFit="1" customWidth="1"/>
    <col min="7175" max="7175" width="24.140625" style="169" customWidth="1"/>
    <col min="7176" max="7176" width="27.140625" style="169" customWidth="1"/>
    <col min="7177" max="7177" width="20.7109375" style="169" customWidth="1"/>
    <col min="7178" max="7178" width="20.85546875" style="169" customWidth="1"/>
    <col min="7179" max="7179" width="20.28515625" style="169" customWidth="1"/>
    <col min="7180" max="7180" width="8.85546875" style="169" customWidth="1"/>
    <col min="7181" max="7181" width="9.140625" style="169"/>
    <col min="7182" max="7182" width="11" style="169" bestFit="1" customWidth="1"/>
    <col min="7183" max="7422" width="9.140625" style="169"/>
    <col min="7423" max="7423" width="11.5703125" style="169" customWidth="1"/>
    <col min="7424" max="7424" width="20.5703125" style="169" customWidth="1"/>
    <col min="7425" max="7425" width="6" style="169" customWidth="1"/>
    <col min="7426" max="7426" width="20.7109375" style="169" customWidth="1"/>
    <col min="7427" max="7427" width="20.28515625" style="169" customWidth="1"/>
    <col min="7428" max="7428" width="21.7109375" style="169" customWidth="1"/>
    <col min="7429" max="7429" width="20.7109375" style="169" customWidth="1"/>
    <col min="7430" max="7430" width="22.7109375" style="169" bestFit="1" customWidth="1"/>
    <col min="7431" max="7431" width="24.140625" style="169" customWidth="1"/>
    <col min="7432" max="7432" width="27.140625" style="169" customWidth="1"/>
    <col min="7433" max="7433" width="20.7109375" style="169" customWidth="1"/>
    <col min="7434" max="7434" width="20.85546875" style="169" customWidth="1"/>
    <col min="7435" max="7435" width="20.28515625" style="169" customWidth="1"/>
    <col min="7436" max="7436" width="8.85546875" style="169" customWidth="1"/>
    <col min="7437" max="7437" width="9.140625" style="169"/>
    <col min="7438" max="7438" width="11" style="169" bestFit="1" customWidth="1"/>
    <col min="7439" max="7678" width="9.140625" style="169"/>
    <col min="7679" max="7679" width="11.5703125" style="169" customWidth="1"/>
    <col min="7680" max="7680" width="20.5703125" style="169" customWidth="1"/>
    <col min="7681" max="7681" width="6" style="169" customWidth="1"/>
    <col min="7682" max="7682" width="20.7109375" style="169" customWidth="1"/>
    <col min="7683" max="7683" width="20.28515625" style="169" customWidth="1"/>
    <col min="7684" max="7684" width="21.7109375" style="169" customWidth="1"/>
    <col min="7685" max="7685" width="20.7109375" style="169" customWidth="1"/>
    <col min="7686" max="7686" width="22.7109375" style="169" bestFit="1" customWidth="1"/>
    <col min="7687" max="7687" width="24.140625" style="169" customWidth="1"/>
    <col min="7688" max="7688" width="27.140625" style="169" customWidth="1"/>
    <col min="7689" max="7689" width="20.7109375" style="169" customWidth="1"/>
    <col min="7690" max="7690" width="20.85546875" style="169" customWidth="1"/>
    <col min="7691" max="7691" width="20.28515625" style="169" customWidth="1"/>
    <col min="7692" max="7692" width="8.85546875" style="169" customWidth="1"/>
    <col min="7693" max="7693" width="9.140625" style="169"/>
    <col min="7694" max="7694" width="11" style="169" bestFit="1" customWidth="1"/>
    <col min="7695" max="7934" width="9.140625" style="169"/>
    <col min="7935" max="7935" width="11.5703125" style="169" customWidth="1"/>
    <col min="7936" max="7936" width="20.5703125" style="169" customWidth="1"/>
    <col min="7937" max="7937" width="6" style="169" customWidth="1"/>
    <col min="7938" max="7938" width="20.7109375" style="169" customWidth="1"/>
    <col min="7939" max="7939" width="20.28515625" style="169" customWidth="1"/>
    <col min="7940" max="7940" width="21.7109375" style="169" customWidth="1"/>
    <col min="7941" max="7941" width="20.7109375" style="169" customWidth="1"/>
    <col min="7942" max="7942" width="22.7109375" style="169" bestFit="1" customWidth="1"/>
    <col min="7943" max="7943" width="24.140625" style="169" customWidth="1"/>
    <col min="7944" max="7944" width="27.140625" style="169" customWidth="1"/>
    <col min="7945" max="7945" width="20.7109375" style="169" customWidth="1"/>
    <col min="7946" max="7946" width="20.85546875" style="169" customWidth="1"/>
    <col min="7947" max="7947" width="20.28515625" style="169" customWidth="1"/>
    <col min="7948" max="7948" width="8.85546875" style="169" customWidth="1"/>
    <col min="7949" max="7949" width="9.140625" style="169"/>
    <col min="7950" max="7950" width="11" style="169" bestFit="1" customWidth="1"/>
    <col min="7951" max="8190" width="9.140625" style="169"/>
    <col min="8191" max="8191" width="11.5703125" style="169" customWidth="1"/>
    <col min="8192" max="8192" width="20.5703125" style="169" customWidth="1"/>
    <col min="8193" max="8193" width="6" style="169" customWidth="1"/>
    <col min="8194" max="8194" width="20.7109375" style="169" customWidth="1"/>
    <col min="8195" max="8195" width="20.28515625" style="169" customWidth="1"/>
    <col min="8196" max="8196" width="21.7109375" style="169" customWidth="1"/>
    <col min="8197" max="8197" width="20.7109375" style="169" customWidth="1"/>
    <col min="8198" max="8198" width="22.7109375" style="169" bestFit="1" customWidth="1"/>
    <col min="8199" max="8199" width="24.140625" style="169" customWidth="1"/>
    <col min="8200" max="8200" width="27.140625" style="169" customWidth="1"/>
    <col min="8201" max="8201" width="20.7109375" style="169" customWidth="1"/>
    <col min="8202" max="8202" width="20.85546875" style="169" customWidth="1"/>
    <col min="8203" max="8203" width="20.28515625" style="169" customWidth="1"/>
    <col min="8204" max="8204" width="8.85546875" style="169" customWidth="1"/>
    <col min="8205" max="8205" width="9.140625" style="169"/>
    <col min="8206" max="8206" width="11" style="169" bestFit="1" customWidth="1"/>
    <col min="8207" max="8446" width="9.140625" style="169"/>
    <col min="8447" max="8447" width="11.5703125" style="169" customWidth="1"/>
    <col min="8448" max="8448" width="20.5703125" style="169" customWidth="1"/>
    <col min="8449" max="8449" width="6" style="169" customWidth="1"/>
    <col min="8450" max="8450" width="20.7109375" style="169" customWidth="1"/>
    <col min="8451" max="8451" width="20.28515625" style="169" customWidth="1"/>
    <col min="8452" max="8452" width="21.7109375" style="169" customWidth="1"/>
    <col min="8453" max="8453" width="20.7109375" style="169" customWidth="1"/>
    <col min="8454" max="8454" width="22.7109375" style="169" bestFit="1" customWidth="1"/>
    <col min="8455" max="8455" width="24.140625" style="169" customWidth="1"/>
    <col min="8456" max="8456" width="27.140625" style="169" customWidth="1"/>
    <col min="8457" max="8457" width="20.7109375" style="169" customWidth="1"/>
    <col min="8458" max="8458" width="20.85546875" style="169" customWidth="1"/>
    <col min="8459" max="8459" width="20.28515625" style="169" customWidth="1"/>
    <col min="8460" max="8460" width="8.85546875" style="169" customWidth="1"/>
    <col min="8461" max="8461" width="9.140625" style="169"/>
    <col min="8462" max="8462" width="11" style="169" bestFit="1" customWidth="1"/>
    <col min="8463" max="8702" width="9.140625" style="169"/>
    <col min="8703" max="8703" width="11.5703125" style="169" customWidth="1"/>
    <col min="8704" max="8704" width="20.5703125" style="169" customWidth="1"/>
    <col min="8705" max="8705" width="6" style="169" customWidth="1"/>
    <col min="8706" max="8706" width="20.7109375" style="169" customWidth="1"/>
    <col min="8707" max="8707" width="20.28515625" style="169" customWidth="1"/>
    <col min="8708" max="8708" width="21.7109375" style="169" customWidth="1"/>
    <col min="8709" max="8709" width="20.7109375" style="169" customWidth="1"/>
    <col min="8710" max="8710" width="22.7109375" style="169" bestFit="1" customWidth="1"/>
    <col min="8711" max="8711" width="24.140625" style="169" customWidth="1"/>
    <col min="8712" max="8712" width="27.140625" style="169" customWidth="1"/>
    <col min="8713" max="8713" width="20.7109375" style="169" customWidth="1"/>
    <col min="8714" max="8714" width="20.85546875" style="169" customWidth="1"/>
    <col min="8715" max="8715" width="20.28515625" style="169" customWidth="1"/>
    <col min="8716" max="8716" width="8.85546875" style="169" customWidth="1"/>
    <col min="8717" max="8717" width="9.140625" style="169"/>
    <col min="8718" max="8718" width="11" style="169" bestFit="1" customWidth="1"/>
    <col min="8719" max="8958" width="9.140625" style="169"/>
    <col min="8959" max="8959" width="11.5703125" style="169" customWidth="1"/>
    <col min="8960" max="8960" width="20.5703125" style="169" customWidth="1"/>
    <col min="8961" max="8961" width="6" style="169" customWidth="1"/>
    <col min="8962" max="8962" width="20.7109375" style="169" customWidth="1"/>
    <col min="8963" max="8963" width="20.28515625" style="169" customWidth="1"/>
    <col min="8964" max="8964" width="21.7109375" style="169" customWidth="1"/>
    <col min="8965" max="8965" width="20.7109375" style="169" customWidth="1"/>
    <col min="8966" max="8966" width="22.7109375" style="169" bestFit="1" customWidth="1"/>
    <col min="8967" max="8967" width="24.140625" style="169" customWidth="1"/>
    <col min="8968" max="8968" width="27.140625" style="169" customWidth="1"/>
    <col min="8969" max="8969" width="20.7109375" style="169" customWidth="1"/>
    <col min="8970" max="8970" width="20.85546875" style="169" customWidth="1"/>
    <col min="8971" max="8971" width="20.28515625" style="169" customWidth="1"/>
    <col min="8972" max="8972" width="8.85546875" style="169" customWidth="1"/>
    <col min="8973" max="8973" width="9.140625" style="169"/>
    <col min="8974" max="8974" width="11" style="169" bestFit="1" customWidth="1"/>
    <col min="8975" max="9214" width="9.140625" style="169"/>
    <col min="9215" max="9215" width="11.5703125" style="169" customWidth="1"/>
    <col min="9216" max="9216" width="20.5703125" style="169" customWidth="1"/>
    <col min="9217" max="9217" width="6" style="169" customWidth="1"/>
    <col min="9218" max="9218" width="20.7109375" style="169" customWidth="1"/>
    <col min="9219" max="9219" width="20.28515625" style="169" customWidth="1"/>
    <col min="9220" max="9220" width="21.7109375" style="169" customWidth="1"/>
    <col min="9221" max="9221" width="20.7109375" style="169" customWidth="1"/>
    <col min="9222" max="9222" width="22.7109375" style="169" bestFit="1" customWidth="1"/>
    <col min="9223" max="9223" width="24.140625" style="169" customWidth="1"/>
    <col min="9224" max="9224" width="27.140625" style="169" customWidth="1"/>
    <col min="9225" max="9225" width="20.7109375" style="169" customWidth="1"/>
    <col min="9226" max="9226" width="20.85546875" style="169" customWidth="1"/>
    <col min="9227" max="9227" width="20.28515625" style="169" customWidth="1"/>
    <col min="9228" max="9228" width="8.85546875" style="169" customWidth="1"/>
    <col min="9229" max="9229" width="9.140625" style="169"/>
    <col min="9230" max="9230" width="11" style="169" bestFit="1" customWidth="1"/>
    <col min="9231" max="9470" width="9.140625" style="169"/>
    <col min="9471" max="9471" width="11.5703125" style="169" customWidth="1"/>
    <col min="9472" max="9472" width="20.5703125" style="169" customWidth="1"/>
    <col min="9473" max="9473" width="6" style="169" customWidth="1"/>
    <col min="9474" max="9474" width="20.7109375" style="169" customWidth="1"/>
    <col min="9475" max="9475" width="20.28515625" style="169" customWidth="1"/>
    <col min="9476" max="9476" width="21.7109375" style="169" customWidth="1"/>
    <col min="9477" max="9477" width="20.7109375" style="169" customWidth="1"/>
    <col min="9478" max="9478" width="22.7109375" style="169" bestFit="1" customWidth="1"/>
    <col min="9479" max="9479" width="24.140625" style="169" customWidth="1"/>
    <col min="9480" max="9480" width="27.140625" style="169" customWidth="1"/>
    <col min="9481" max="9481" width="20.7109375" style="169" customWidth="1"/>
    <col min="9482" max="9482" width="20.85546875" style="169" customWidth="1"/>
    <col min="9483" max="9483" width="20.28515625" style="169" customWidth="1"/>
    <col min="9484" max="9484" width="8.85546875" style="169" customWidth="1"/>
    <col min="9485" max="9485" width="9.140625" style="169"/>
    <col min="9486" max="9486" width="11" style="169" bestFit="1" customWidth="1"/>
    <col min="9487" max="9726" width="9.140625" style="169"/>
    <col min="9727" max="9727" width="11.5703125" style="169" customWidth="1"/>
    <col min="9728" max="9728" width="20.5703125" style="169" customWidth="1"/>
    <col min="9729" max="9729" width="6" style="169" customWidth="1"/>
    <col min="9730" max="9730" width="20.7109375" style="169" customWidth="1"/>
    <col min="9731" max="9731" width="20.28515625" style="169" customWidth="1"/>
    <col min="9732" max="9732" width="21.7109375" style="169" customWidth="1"/>
    <col min="9733" max="9733" width="20.7109375" style="169" customWidth="1"/>
    <col min="9734" max="9734" width="22.7109375" style="169" bestFit="1" customWidth="1"/>
    <col min="9735" max="9735" width="24.140625" style="169" customWidth="1"/>
    <col min="9736" max="9736" width="27.140625" style="169" customWidth="1"/>
    <col min="9737" max="9737" width="20.7109375" style="169" customWidth="1"/>
    <col min="9738" max="9738" width="20.85546875" style="169" customWidth="1"/>
    <col min="9739" max="9739" width="20.28515625" style="169" customWidth="1"/>
    <col min="9740" max="9740" width="8.85546875" style="169" customWidth="1"/>
    <col min="9741" max="9741" width="9.140625" style="169"/>
    <col min="9742" max="9742" width="11" style="169" bestFit="1" customWidth="1"/>
    <col min="9743" max="9982" width="9.140625" style="169"/>
    <col min="9983" max="9983" width="11.5703125" style="169" customWidth="1"/>
    <col min="9984" max="9984" width="20.5703125" style="169" customWidth="1"/>
    <col min="9985" max="9985" width="6" style="169" customWidth="1"/>
    <col min="9986" max="9986" width="20.7109375" style="169" customWidth="1"/>
    <col min="9987" max="9987" width="20.28515625" style="169" customWidth="1"/>
    <col min="9988" max="9988" width="21.7109375" style="169" customWidth="1"/>
    <col min="9989" max="9989" width="20.7109375" style="169" customWidth="1"/>
    <col min="9990" max="9990" width="22.7109375" style="169" bestFit="1" customWidth="1"/>
    <col min="9991" max="9991" width="24.140625" style="169" customWidth="1"/>
    <col min="9992" max="9992" width="27.140625" style="169" customWidth="1"/>
    <col min="9993" max="9993" width="20.7109375" style="169" customWidth="1"/>
    <col min="9994" max="9994" width="20.85546875" style="169" customWidth="1"/>
    <col min="9995" max="9995" width="20.28515625" style="169" customWidth="1"/>
    <col min="9996" max="9996" width="8.85546875" style="169" customWidth="1"/>
    <col min="9997" max="9997" width="9.140625" style="169"/>
    <col min="9998" max="9998" width="11" style="169" bestFit="1" customWidth="1"/>
    <col min="9999" max="10238" width="9.140625" style="169"/>
    <col min="10239" max="10239" width="11.5703125" style="169" customWidth="1"/>
    <col min="10240" max="10240" width="20.5703125" style="169" customWidth="1"/>
    <col min="10241" max="10241" width="6" style="169" customWidth="1"/>
    <col min="10242" max="10242" width="20.7109375" style="169" customWidth="1"/>
    <col min="10243" max="10243" width="20.28515625" style="169" customWidth="1"/>
    <col min="10244" max="10244" width="21.7109375" style="169" customWidth="1"/>
    <col min="10245" max="10245" width="20.7109375" style="169" customWidth="1"/>
    <col min="10246" max="10246" width="22.7109375" style="169" bestFit="1" customWidth="1"/>
    <col min="10247" max="10247" width="24.140625" style="169" customWidth="1"/>
    <col min="10248" max="10248" width="27.140625" style="169" customWidth="1"/>
    <col min="10249" max="10249" width="20.7109375" style="169" customWidth="1"/>
    <col min="10250" max="10250" width="20.85546875" style="169" customWidth="1"/>
    <col min="10251" max="10251" width="20.28515625" style="169" customWidth="1"/>
    <col min="10252" max="10252" width="8.85546875" style="169" customWidth="1"/>
    <col min="10253" max="10253" width="9.140625" style="169"/>
    <col min="10254" max="10254" width="11" style="169" bestFit="1" customWidth="1"/>
    <col min="10255" max="10494" width="9.140625" style="169"/>
    <col min="10495" max="10495" width="11.5703125" style="169" customWidth="1"/>
    <col min="10496" max="10496" width="20.5703125" style="169" customWidth="1"/>
    <col min="10497" max="10497" width="6" style="169" customWidth="1"/>
    <col min="10498" max="10498" width="20.7109375" style="169" customWidth="1"/>
    <col min="10499" max="10499" width="20.28515625" style="169" customWidth="1"/>
    <col min="10500" max="10500" width="21.7109375" style="169" customWidth="1"/>
    <col min="10501" max="10501" width="20.7109375" style="169" customWidth="1"/>
    <col min="10502" max="10502" width="22.7109375" style="169" bestFit="1" customWidth="1"/>
    <col min="10503" max="10503" width="24.140625" style="169" customWidth="1"/>
    <col min="10504" max="10504" width="27.140625" style="169" customWidth="1"/>
    <col min="10505" max="10505" width="20.7109375" style="169" customWidth="1"/>
    <col min="10506" max="10506" width="20.85546875" style="169" customWidth="1"/>
    <col min="10507" max="10507" width="20.28515625" style="169" customWidth="1"/>
    <col min="10508" max="10508" width="8.85546875" style="169" customWidth="1"/>
    <col min="10509" max="10509" width="9.140625" style="169"/>
    <col min="10510" max="10510" width="11" style="169" bestFit="1" customWidth="1"/>
    <col min="10511" max="10750" width="9.140625" style="169"/>
    <col min="10751" max="10751" width="11.5703125" style="169" customWidth="1"/>
    <col min="10752" max="10752" width="20.5703125" style="169" customWidth="1"/>
    <col min="10753" max="10753" width="6" style="169" customWidth="1"/>
    <col min="10754" max="10754" width="20.7109375" style="169" customWidth="1"/>
    <col min="10755" max="10755" width="20.28515625" style="169" customWidth="1"/>
    <col min="10756" max="10756" width="21.7109375" style="169" customWidth="1"/>
    <col min="10757" max="10757" width="20.7109375" style="169" customWidth="1"/>
    <col min="10758" max="10758" width="22.7109375" style="169" bestFit="1" customWidth="1"/>
    <col min="10759" max="10759" width="24.140625" style="169" customWidth="1"/>
    <col min="10760" max="10760" width="27.140625" style="169" customWidth="1"/>
    <col min="10761" max="10761" width="20.7109375" style="169" customWidth="1"/>
    <col min="10762" max="10762" width="20.85546875" style="169" customWidth="1"/>
    <col min="10763" max="10763" width="20.28515625" style="169" customWidth="1"/>
    <col min="10764" max="10764" width="8.85546875" style="169" customWidth="1"/>
    <col min="10765" max="10765" width="9.140625" style="169"/>
    <col min="10766" max="10766" width="11" style="169" bestFit="1" customWidth="1"/>
    <col min="10767" max="11006" width="9.140625" style="169"/>
    <col min="11007" max="11007" width="11.5703125" style="169" customWidth="1"/>
    <col min="11008" max="11008" width="20.5703125" style="169" customWidth="1"/>
    <col min="11009" max="11009" width="6" style="169" customWidth="1"/>
    <col min="11010" max="11010" width="20.7109375" style="169" customWidth="1"/>
    <col min="11011" max="11011" width="20.28515625" style="169" customWidth="1"/>
    <col min="11012" max="11012" width="21.7109375" style="169" customWidth="1"/>
    <col min="11013" max="11013" width="20.7109375" style="169" customWidth="1"/>
    <col min="11014" max="11014" width="22.7109375" style="169" bestFit="1" customWidth="1"/>
    <col min="11015" max="11015" width="24.140625" style="169" customWidth="1"/>
    <col min="11016" max="11016" width="27.140625" style="169" customWidth="1"/>
    <col min="11017" max="11017" width="20.7109375" style="169" customWidth="1"/>
    <col min="11018" max="11018" width="20.85546875" style="169" customWidth="1"/>
    <col min="11019" max="11019" width="20.28515625" style="169" customWidth="1"/>
    <col min="11020" max="11020" width="8.85546875" style="169" customWidth="1"/>
    <col min="11021" max="11021" width="9.140625" style="169"/>
    <col min="11022" max="11022" width="11" style="169" bestFit="1" customWidth="1"/>
    <col min="11023" max="11262" width="9.140625" style="169"/>
    <col min="11263" max="11263" width="11.5703125" style="169" customWidth="1"/>
    <col min="11264" max="11264" width="20.5703125" style="169" customWidth="1"/>
    <col min="11265" max="11265" width="6" style="169" customWidth="1"/>
    <col min="11266" max="11266" width="20.7109375" style="169" customWidth="1"/>
    <col min="11267" max="11267" width="20.28515625" style="169" customWidth="1"/>
    <col min="11268" max="11268" width="21.7109375" style="169" customWidth="1"/>
    <col min="11269" max="11269" width="20.7109375" style="169" customWidth="1"/>
    <col min="11270" max="11270" width="22.7109375" style="169" bestFit="1" customWidth="1"/>
    <col min="11271" max="11271" width="24.140625" style="169" customWidth="1"/>
    <col min="11272" max="11272" width="27.140625" style="169" customWidth="1"/>
    <col min="11273" max="11273" width="20.7109375" style="169" customWidth="1"/>
    <col min="11274" max="11274" width="20.85546875" style="169" customWidth="1"/>
    <col min="11275" max="11275" width="20.28515625" style="169" customWidth="1"/>
    <col min="11276" max="11276" width="8.85546875" style="169" customWidth="1"/>
    <col min="11277" max="11277" width="9.140625" style="169"/>
    <col min="11278" max="11278" width="11" style="169" bestFit="1" customWidth="1"/>
    <col min="11279" max="11518" width="9.140625" style="169"/>
    <col min="11519" max="11519" width="11.5703125" style="169" customWidth="1"/>
    <col min="11520" max="11520" width="20.5703125" style="169" customWidth="1"/>
    <col min="11521" max="11521" width="6" style="169" customWidth="1"/>
    <col min="11522" max="11522" width="20.7109375" style="169" customWidth="1"/>
    <col min="11523" max="11523" width="20.28515625" style="169" customWidth="1"/>
    <col min="11524" max="11524" width="21.7109375" style="169" customWidth="1"/>
    <col min="11525" max="11525" width="20.7109375" style="169" customWidth="1"/>
    <col min="11526" max="11526" width="22.7109375" style="169" bestFit="1" customWidth="1"/>
    <col min="11527" max="11527" width="24.140625" style="169" customWidth="1"/>
    <col min="11528" max="11528" width="27.140625" style="169" customWidth="1"/>
    <col min="11529" max="11529" width="20.7109375" style="169" customWidth="1"/>
    <col min="11530" max="11530" width="20.85546875" style="169" customWidth="1"/>
    <col min="11531" max="11531" width="20.28515625" style="169" customWidth="1"/>
    <col min="11532" max="11532" width="8.85546875" style="169" customWidth="1"/>
    <col min="11533" max="11533" width="9.140625" style="169"/>
    <col min="11534" max="11534" width="11" style="169" bestFit="1" customWidth="1"/>
    <col min="11535" max="11774" width="9.140625" style="169"/>
    <col min="11775" max="11775" width="11.5703125" style="169" customWidth="1"/>
    <col min="11776" max="11776" width="20.5703125" style="169" customWidth="1"/>
    <col min="11777" max="11777" width="6" style="169" customWidth="1"/>
    <col min="11778" max="11778" width="20.7109375" style="169" customWidth="1"/>
    <col min="11779" max="11779" width="20.28515625" style="169" customWidth="1"/>
    <col min="11780" max="11780" width="21.7109375" style="169" customWidth="1"/>
    <col min="11781" max="11781" width="20.7109375" style="169" customWidth="1"/>
    <col min="11782" max="11782" width="22.7109375" style="169" bestFit="1" customWidth="1"/>
    <col min="11783" max="11783" width="24.140625" style="169" customWidth="1"/>
    <col min="11784" max="11784" width="27.140625" style="169" customWidth="1"/>
    <col min="11785" max="11785" width="20.7109375" style="169" customWidth="1"/>
    <col min="11786" max="11786" width="20.85546875" style="169" customWidth="1"/>
    <col min="11787" max="11787" width="20.28515625" style="169" customWidth="1"/>
    <col min="11788" max="11788" width="8.85546875" style="169" customWidth="1"/>
    <col min="11789" max="11789" width="9.140625" style="169"/>
    <col min="11790" max="11790" width="11" style="169" bestFit="1" customWidth="1"/>
    <col min="11791" max="12030" width="9.140625" style="169"/>
    <col min="12031" max="12031" width="11.5703125" style="169" customWidth="1"/>
    <col min="12032" max="12032" width="20.5703125" style="169" customWidth="1"/>
    <col min="12033" max="12033" width="6" style="169" customWidth="1"/>
    <col min="12034" max="12034" width="20.7109375" style="169" customWidth="1"/>
    <col min="12035" max="12035" width="20.28515625" style="169" customWidth="1"/>
    <col min="12036" max="12036" width="21.7109375" style="169" customWidth="1"/>
    <col min="12037" max="12037" width="20.7109375" style="169" customWidth="1"/>
    <col min="12038" max="12038" width="22.7109375" style="169" bestFit="1" customWidth="1"/>
    <col min="12039" max="12039" width="24.140625" style="169" customWidth="1"/>
    <col min="12040" max="12040" width="27.140625" style="169" customWidth="1"/>
    <col min="12041" max="12041" width="20.7109375" style="169" customWidth="1"/>
    <col min="12042" max="12042" width="20.85546875" style="169" customWidth="1"/>
    <col min="12043" max="12043" width="20.28515625" style="169" customWidth="1"/>
    <col min="12044" max="12044" width="8.85546875" style="169" customWidth="1"/>
    <col min="12045" max="12045" width="9.140625" style="169"/>
    <col min="12046" max="12046" width="11" style="169" bestFit="1" customWidth="1"/>
    <col min="12047" max="12286" width="9.140625" style="169"/>
    <col min="12287" max="12287" width="11.5703125" style="169" customWidth="1"/>
    <col min="12288" max="12288" width="20.5703125" style="169" customWidth="1"/>
    <col min="12289" max="12289" width="6" style="169" customWidth="1"/>
    <col min="12290" max="12290" width="20.7109375" style="169" customWidth="1"/>
    <col min="12291" max="12291" width="20.28515625" style="169" customWidth="1"/>
    <col min="12292" max="12292" width="21.7109375" style="169" customWidth="1"/>
    <col min="12293" max="12293" width="20.7109375" style="169" customWidth="1"/>
    <col min="12294" max="12294" width="22.7109375" style="169" bestFit="1" customWidth="1"/>
    <col min="12295" max="12295" width="24.140625" style="169" customWidth="1"/>
    <col min="12296" max="12296" width="27.140625" style="169" customWidth="1"/>
    <col min="12297" max="12297" width="20.7109375" style="169" customWidth="1"/>
    <col min="12298" max="12298" width="20.85546875" style="169" customWidth="1"/>
    <col min="12299" max="12299" width="20.28515625" style="169" customWidth="1"/>
    <col min="12300" max="12300" width="8.85546875" style="169" customWidth="1"/>
    <col min="12301" max="12301" width="9.140625" style="169"/>
    <col min="12302" max="12302" width="11" style="169" bestFit="1" customWidth="1"/>
    <col min="12303" max="12542" width="9.140625" style="169"/>
    <col min="12543" max="12543" width="11.5703125" style="169" customWidth="1"/>
    <col min="12544" max="12544" width="20.5703125" style="169" customWidth="1"/>
    <col min="12545" max="12545" width="6" style="169" customWidth="1"/>
    <col min="12546" max="12546" width="20.7109375" style="169" customWidth="1"/>
    <col min="12547" max="12547" width="20.28515625" style="169" customWidth="1"/>
    <col min="12548" max="12548" width="21.7109375" style="169" customWidth="1"/>
    <col min="12549" max="12549" width="20.7109375" style="169" customWidth="1"/>
    <col min="12550" max="12550" width="22.7109375" style="169" bestFit="1" customWidth="1"/>
    <col min="12551" max="12551" width="24.140625" style="169" customWidth="1"/>
    <col min="12552" max="12552" width="27.140625" style="169" customWidth="1"/>
    <col min="12553" max="12553" width="20.7109375" style="169" customWidth="1"/>
    <col min="12554" max="12554" width="20.85546875" style="169" customWidth="1"/>
    <col min="12555" max="12555" width="20.28515625" style="169" customWidth="1"/>
    <col min="12556" max="12556" width="8.85546875" style="169" customWidth="1"/>
    <col min="12557" max="12557" width="9.140625" style="169"/>
    <col min="12558" max="12558" width="11" style="169" bestFit="1" customWidth="1"/>
    <col min="12559" max="12798" width="9.140625" style="169"/>
    <col min="12799" max="12799" width="11.5703125" style="169" customWidth="1"/>
    <col min="12800" max="12800" width="20.5703125" style="169" customWidth="1"/>
    <col min="12801" max="12801" width="6" style="169" customWidth="1"/>
    <col min="12802" max="12802" width="20.7109375" style="169" customWidth="1"/>
    <col min="12803" max="12803" width="20.28515625" style="169" customWidth="1"/>
    <col min="12804" max="12804" width="21.7109375" style="169" customWidth="1"/>
    <col min="12805" max="12805" width="20.7109375" style="169" customWidth="1"/>
    <col min="12806" max="12806" width="22.7109375" style="169" bestFit="1" customWidth="1"/>
    <col min="12807" max="12807" width="24.140625" style="169" customWidth="1"/>
    <col min="12808" max="12808" width="27.140625" style="169" customWidth="1"/>
    <col min="12809" max="12809" width="20.7109375" style="169" customWidth="1"/>
    <col min="12810" max="12810" width="20.85546875" style="169" customWidth="1"/>
    <col min="12811" max="12811" width="20.28515625" style="169" customWidth="1"/>
    <col min="12812" max="12812" width="8.85546875" style="169" customWidth="1"/>
    <col min="12813" max="12813" width="9.140625" style="169"/>
    <col min="12814" max="12814" width="11" style="169" bestFit="1" customWidth="1"/>
    <col min="12815" max="13054" width="9.140625" style="169"/>
    <col min="13055" max="13055" width="11.5703125" style="169" customWidth="1"/>
    <col min="13056" max="13056" width="20.5703125" style="169" customWidth="1"/>
    <col min="13057" max="13057" width="6" style="169" customWidth="1"/>
    <col min="13058" max="13058" width="20.7109375" style="169" customWidth="1"/>
    <col min="13059" max="13059" width="20.28515625" style="169" customWidth="1"/>
    <col min="13060" max="13060" width="21.7109375" style="169" customWidth="1"/>
    <col min="13061" max="13061" width="20.7109375" style="169" customWidth="1"/>
    <col min="13062" max="13062" width="22.7109375" style="169" bestFit="1" customWidth="1"/>
    <col min="13063" max="13063" width="24.140625" style="169" customWidth="1"/>
    <col min="13064" max="13064" width="27.140625" style="169" customWidth="1"/>
    <col min="13065" max="13065" width="20.7109375" style="169" customWidth="1"/>
    <col min="13066" max="13066" width="20.85546875" style="169" customWidth="1"/>
    <col min="13067" max="13067" width="20.28515625" style="169" customWidth="1"/>
    <col min="13068" max="13068" width="8.85546875" style="169" customWidth="1"/>
    <col min="13069" max="13069" width="9.140625" style="169"/>
    <col min="13070" max="13070" width="11" style="169" bestFit="1" customWidth="1"/>
    <col min="13071" max="13310" width="9.140625" style="169"/>
    <col min="13311" max="13311" width="11.5703125" style="169" customWidth="1"/>
    <col min="13312" max="13312" width="20.5703125" style="169" customWidth="1"/>
    <col min="13313" max="13313" width="6" style="169" customWidth="1"/>
    <col min="13314" max="13314" width="20.7109375" style="169" customWidth="1"/>
    <col min="13315" max="13315" width="20.28515625" style="169" customWidth="1"/>
    <col min="13316" max="13316" width="21.7109375" style="169" customWidth="1"/>
    <col min="13317" max="13317" width="20.7109375" style="169" customWidth="1"/>
    <col min="13318" max="13318" width="22.7109375" style="169" bestFit="1" customWidth="1"/>
    <col min="13319" max="13319" width="24.140625" style="169" customWidth="1"/>
    <col min="13320" max="13320" width="27.140625" style="169" customWidth="1"/>
    <col min="13321" max="13321" width="20.7109375" style="169" customWidth="1"/>
    <col min="13322" max="13322" width="20.85546875" style="169" customWidth="1"/>
    <col min="13323" max="13323" width="20.28515625" style="169" customWidth="1"/>
    <col min="13324" max="13324" width="8.85546875" style="169" customWidth="1"/>
    <col min="13325" max="13325" width="9.140625" style="169"/>
    <col min="13326" max="13326" width="11" style="169" bestFit="1" customWidth="1"/>
    <col min="13327" max="13566" width="9.140625" style="169"/>
    <col min="13567" max="13567" width="11.5703125" style="169" customWidth="1"/>
    <col min="13568" max="13568" width="20.5703125" style="169" customWidth="1"/>
    <col min="13569" max="13569" width="6" style="169" customWidth="1"/>
    <col min="13570" max="13570" width="20.7109375" style="169" customWidth="1"/>
    <col min="13571" max="13571" width="20.28515625" style="169" customWidth="1"/>
    <col min="13572" max="13572" width="21.7109375" style="169" customWidth="1"/>
    <col min="13573" max="13573" width="20.7109375" style="169" customWidth="1"/>
    <col min="13574" max="13574" width="22.7109375" style="169" bestFit="1" customWidth="1"/>
    <col min="13575" max="13575" width="24.140625" style="169" customWidth="1"/>
    <col min="13576" max="13576" width="27.140625" style="169" customWidth="1"/>
    <col min="13577" max="13577" width="20.7109375" style="169" customWidth="1"/>
    <col min="13578" max="13578" width="20.85546875" style="169" customWidth="1"/>
    <col min="13579" max="13579" width="20.28515625" style="169" customWidth="1"/>
    <col min="13580" max="13580" width="8.85546875" style="169" customWidth="1"/>
    <col min="13581" max="13581" width="9.140625" style="169"/>
    <col min="13582" max="13582" width="11" style="169" bestFit="1" customWidth="1"/>
    <col min="13583" max="13822" width="9.140625" style="169"/>
    <col min="13823" max="13823" width="11.5703125" style="169" customWidth="1"/>
    <col min="13824" max="13824" width="20.5703125" style="169" customWidth="1"/>
    <col min="13825" max="13825" width="6" style="169" customWidth="1"/>
    <col min="13826" max="13826" width="20.7109375" style="169" customWidth="1"/>
    <col min="13827" max="13827" width="20.28515625" style="169" customWidth="1"/>
    <col min="13828" max="13828" width="21.7109375" style="169" customWidth="1"/>
    <col min="13829" max="13829" width="20.7109375" style="169" customWidth="1"/>
    <col min="13830" max="13830" width="22.7109375" style="169" bestFit="1" customWidth="1"/>
    <col min="13831" max="13831" width="24.140625" style="169" customWidth="1"/>
    <col min="13832" max="13832" width="27.140625" style="169" customWidth="1"/>
    <col min="13833" max="13833" width="20.7109375" style="169" customWidth="1"/>
    <col min="13834" max="13834" width="20.85546875" style="169" customWidth="1"/>
    <col min="13835" max="13835" width="20.28515625" style="169" customWidth="1"/>
    <col min="13836" max="13836" width="8.85546875" style="169" customWidth="1"/>
    <col min="13837" max="13837" width="9.140625" style="169"/>
    <col min="13838" max="13838" width="11" style="169" bestFit="1" customWidth="1"/>
    <col min="13839" max="14078" width="9.140625" style="169"/>
    <col min="14079" max="14079" width="11.5703125" style="169" customWidth="1"/>
    <col min="14080" max="14080" width="20.5703125" style="169" customWidth="1"/>
    <col min="14081" max="14081" width="6" style="169" customWidth="1"/>
    <col min="14082" max="14082" width="20.7109375" style="169" customWidth="1"/>
    <col min="14083" max="14083" width="20.28515625" style="169" customWidth="1"/>
    <col min="14084" max="14084" width="21.7109375" style="169" customWidth="1"/>
    <col min="14085" max="14085" width="20.7109375" style="169" customWidth="1"/>
    <col min="14086" max="14086" width="22.7109375" style="169" bestFit="1" customWidth="1"/>
    <col min="14087" max="14087" width="24.140625" style="169" customWidth="1"/>
    <col min="14088" max="14088" width="27.140625" style="169" customWidth="1"/>
    <col min="14089" max="14089" width="20.7109375" style="169" customWidth="1"/>
    <col min="14090" max="14090" width="20.85546875" style="169" customWidth="1"/>
    <col min="14091" max="14091" width="20.28515625" style="169" customWidth="1"/>
    <col min="14092" max="14092" width="8.85546875" style="169" customWidth="1"/>
    <col min="14093" max="14093" width="9.140625" style="169"/>
    <col min="14094" max="14094" width="11" style="169" bestFit="1" customWidth="1"/>
    <col min="14095" max="14334" width="9.140625" style="169"/>
    <col min="14335" max="14335" width="11.5703125" style="169" customWidth="1"/>
    <col min="14336" max="14336" width="20.5703125" style="169" customWidth="1"/>
    <col min="14337" max="14337" width="6" style="169" customWidth="1"/>
    <col min="14338" max="14338" width="20.7109375" style="169" customWidth="1"/>
    <col min="14339" max="14339" width="20.28515625" style="169" customWidth="1"/>
    <col min="14340" max="14340" width="21.7109375" style="169" customWidth="1"/>
    <col min="14341" max="14341" width="20.7109375" style="169" customWidth="1"/>
    <col min="14342" max="14342" width="22.7109375" style="169" bestFit="1" customWidth="1"/>
    <col min="14343" max="14343" width="24.140625" style="169" customWidth="1"/>
    <col min="14344" max="14344" width="27.140625" style="169" customWidth="1"/>
    <col min="14345" max="14345" width="20.7109375" style="169" customWidth="1"/>
    <col min="14346" max="14346" width="20.85546875" style="169" customWidth="1"/>
    <col min="14347" max="14347" width="20.28515625" style="169" customWidth="1"/>
    <col min="14348" max="14348" width="8.85546875" style="169" customWidth="1"/>
    <col min="14349" max="14349" width="9.140625" style="169"/>
    <col min="14350" max="14350" width="11" style="169" bestFit="1" customWidth="1"/>
    <col min="14351" max="14590" width="9.140625" style="169"/>
    <col min="14591" max="14591" width="11.5703125" style="169" customWidth="1"/>
    <col min="14592" max="14592" width="20.5703125" style="169" customWidth="1"/>
    <col min="14593" max="14593" width="6" style="169" customWidth="1"/>
    <col min="14594" max="14594" width="20.7109375" style="169" customWidth="1"/>
    <col min="14595" max="14595" width="20.28515625" style="169" customWidth="1"/>
    <col min="14596" max="14596" width="21.7109375" style="169" customWidth="1"/>
    <col min="14597" max="14597" width="20.7109375" style="169" customWidth="1"/>
    <col min="14598" max="14598" width="22.7109375" style="169" bestFit="1" customWidth="1"/>
    <col min="14599" max="14599" width="24.140625" style="169" customWidth="1"/>
    <col min="14600" max="14600" width="27.140625" style="169" customWidth="1"/>
    <col min="14601" max="14601" width="20.7109375" style="169" customWidth="1"/>
    <col min="14602" max="14602" width="20.85546875" style="169" customWidth="1"/>
    <col min="14603" max="14603" width="20.28515625" style="169" customWidth="1"/>
    <col min="14604" max="14604" width="8.85546875" style="169" customWidth="1"/>
    <col min="14605" max="14605" width="9.140625" style="169"/>
    <col min="14606" max="14606" width="11" style="169" bestFit="1" customWidth="1"/>
    <col min="14607" max="14846" width="9.140625" style="169"/>
    <col min="14847" max="14847" width="11.5703125" style="169" customWidth="1"/>
    <col min="14848" max="14848" width="20.5703125" style="169" customWidth="1"/>
    <col min="14849" max="14849" width="6" style="169" customWidth="1"/>
    <col min="14850" max="14850" width="20.7109375" style="169" customWidth="1"/>
    <col min="14851" max="14851" width="20.28515625" style="169" customWidth="1"/>
    <col min="14852" max="14852" width="21.7109375" style="169" customWidth="1"/>
    <col min="14853" max="14853" width="20.7109375" style="169" customWidth="1"/>
    <col min="14854" max="14854" width="22.7109375" style="169" bestFit="1" customWidth="1"/>
    <col min="14855" max="14855" width="24.140625" style="169" customWidth="1"/>
    <col min="14856" max="14856" width="27.140625" style="169" customWidth="1"/>
    <col min="14857" max="14857" width="20.7109375" style="169" customWidth="1"/>
    <col min="14858" max="14858" width="20.85546875" style="169" customWidth="1"/>
    <col min="14859" max="14859" width="20.28515625" style="169" customWidth="1"/>
    <col min="14860" max="14860" width="8.85546875" style="169" customWidth="1"/>
    <col min="14861" max="14861" width="9.140625" style="169"/>
    <col min="14862" max="14862" width="11" style="169" bestFit="1" customWidth="1"/>
    <col min="14863" max="15102" width="9.140625" style="169"/>
    <col min="15103" max="15103" width="11.5703125" style="169" customWidth="1"/>
    <col min="15104" max="15104" width="20.5703125" style="169" customWidth="1"/>
    <col min="15105" max="15105" width="6" style="169" customWidth="1"/>
    <col min="15106" max="15106" width="20.7109375" style="169" customWidth="1"/>
    <col min="15107" max="15107" width="20.28515625" style="169" customWidth="1"/>
    <col min="15108" max="15108" width="21.7109375" style="169" customWidth="1"/>
    <col min="15109" max="15109" width="20.7109375" style="169" customWidth="1"/>
    <col min="15110" max="15110" width="22.7109375" style="169" bestFit="1" customWidth="1"/>
    <col min="15111" max="15111" width="24.140625" style="169" customWidth="1"/>
    <col min="15112" max="15112" width="27.140625" style="169" customWidth="1"/>
    <col min="15113" max="15113" width="20.7109375" style="169" customWidth="1"/>
    <col min="15114" max="15114" width="20.85546875" style="169" customWidth="1"/>
    <col min="15115" max="15115" width="20.28515625" style="169" customWidth="1"/>
    <col min="15116" max="15116" width="8.85546875" style="169" customWidth="1"/>
    <col min="15117" max="15117" width="9.140625" style="169"/>
    <col min="15118" max="15118" width="11" style="169" bestFit="1" customWidth="1"/>
    <col min="15119" max="15358" width="9.140625" style="169"/>
    <col min="15359" max="15359" width="11.5703125" style="169" customWidth="1"/>
    <col min="15360" max="15360" width="20.5703125" style="169" customWidth="1"/>
    <col min="15361" max="15361" width="6" style="169" customWidth="1"/>
    <col min="15362" max="15362" width="20.7109375" style="169" customWidth="1"/>
    <col min="15363" max="15363" width="20.28515625" style="169" customWidth="1"/>
    <col min="15364" max="15364" width="21.7109375" style="169" customWidth="1"/>
    <col min="15365" max="15365" width="20.7109375" style="169" customWidth="1"/>
    <col min="15366" max="15366" width="22.7109375" style="169" bestFit="1" customWidth="1"/>
    <col min="15367" max="15367" width="24.140625" style="169" customWidth="1"/>
    <col min="15368" max="15368" width="27.140625" style="169" customWidth="1"/>
    <col min="15369" max="15369" width="20.7109375" style="169" customWidth="1"/>
    <col min="15370" max="15370" width="20.85546875" style="169" customWidth="1"/>
    <col min="15371" max="15371" width="20.28515625" style="169" customWidth="1"/>
    <col min="15372" max="15372" width="8.85546875" style="169" customWidth="1"/>
    <col min="15373" max="15373" width="9.140625" style="169"/>
    <col min="15374" max="15374" width="11" style="169" bestFit="1" customWidth="1"/>
    <col min="15375" max="15614" width="9.140625" style="169"/>
    <col min="15615" max="15615" width="11.5703125" style="169" customWidth="1"/>
    <col min="15616" max="15616" width="20.5703125" style="169" customWidth="1"/>
    <col min="15617" max="15617" width="6" style="169" customWidth="1"/>
    <col min="15618" max="15618" width="20.7109375" style="169" customWidth="1"/>
    <col min="15619" max="15619" width="20.28515625" style="169" customWidth="1"/>
    <col min="15620" max="15620" width="21.7109375" style="169" customWidth="1"/>
    <col min="15621" max="15621" width="20.7109375" style="169" customWidth="1"/>
    <col min="15622" max="15622" width="22.7109375" style="169" bestFit="1" customWidth="1"/>
    <col min="15623" max="15623" width="24.140625" style="169" customWidth="1"/>
    <col min="15624" max="15624" width="27.140625" style="169" customWidth="1"/>
    <col min="15625" max="15625" width="20.7109375" style="169" customWidth="1"/>
    <col min="15626" max="15626" width="20.85546875" style="169" customWidth="1"/>
    <col min="15627" max="15627" width="20.28515625" style="169" customWidth="1"/>
    <col min="15628" max="15628" width="8.85546875" style="169" customWidth="1"/>
    <col min="15629" max="15629" width="9.140625" style="169"/>
    <col min="15630" max="15630" width="11" style="169" bestFit="1" customWidth="1"/>
    <col min="15631" max="15870" width="9.140625" style="169"/>
    <col min="15871" max="15871" width="11.5703125" style="169" customWidth="1"/>
    <col min="15872" max="15872" width="20.5703125" style="169" customWidth="1"/>
    <col min="15873" max="15873" width="6" style="169" customWidth="1"/>
    <col min="15874" max="15874" width="20.7109375" style="169" customWidth="1"/>
    <col min="15875" max="15875" width="20.28515625" style="169" customWidth="1"/>
    <col min="15876" max="15876" width="21.7109375" style="169" customWidth="1"/>
    <col min="15877" max="15877" width="20.7109375" style="169" customWidth="1"/>
    <col min="15878" max="15878" width="22.7109375" style="169" bestFit="1" customWidth="1"/>
    <col min="15879" max="15879" width="24.140625" style="169" customWidth="1"/>
    <col min="15880" max="15880" width="27.140625" style="169" customWidth="1"/>
    <col min="15881" max="15881" width="20.7109375" style="169" customWidth="1"/>
    <col min="15882" max="15882" width="20.85546875" style="169" customWidth="1"/>
    <col min="15883" max="15883" width="20.28515625" style="169" customWidth="1"/>
    <col min="15884" max="15884" width="8.85546875" style="169" customWidth="1"/>
    <col min="15885" max="15885" width="9.140625" style="169"/>
    <col min="15886" max="15886" width="11" style="169" bestFit="1" customWidth="1"/>
    <col min="15887" max="16126" width="9.140625" style="169"/>
    <col min="16127" max="16127" width="11.5703125" style="169" customWidth="1"/>
    <col min="16128" max="16128" width="20.5703125" style="169" customWidth="1"/>
    <col min="16129" max="16129" width="6" style="169" customWidth="1"/>
    <col min="16130" max="16130" width="20.7109375" style="169" customWidth="1"/>
    <col min="16131" max="16131" width="20.28515625" style="169" customWidth="1"/>
    <col min="16132" max="16132" width="21.7109375" style="169" customWidth="1"/>
    <col min="16133" max="16133" width="20.7109375" style="169" customWidth="1"/>
    <col min="16134" max="16134" width="22.7109375" style="169" bestFit="1" customWidth="1"/>
    <col min="16135" max="16135" width="24.140625" style="169" customWidth="1"/>
    <col min="16136" max="16136" width="27.140625" style="169" customWidth="1"/>
    <col min="16137" max="16137" width="20.7109375" style="169" customWidth="1"/>
    <col min="16138" max="16138" width="20.85546875" style="169" customWidth="1"/>
    <col min="16139" max="16139" width="20.28515625" style="169" customWidth="1"/>
    <col min="16140" max="16140" width="8.85546875" style="169" customWidth="1"/>
    <col min="16141" max="16141" width="9.140625" style="169"/>
    <col min="16142" max="16142" width="11" style="169" bestFit="1" customWidth="1"/>
    <col min="16143" max="16384" width="9.140625" style="169"/>
  </cols>
  <sheetData>
    <row r="1" spans="1:16" ht="27.75" x14ac:dyDescent="0.4">
      <c r="B1" s="167"/>
      <c r="C1" s="167"/>
      <c r="D1" s="168" t="s">
        <v>1210</v>
      </c>
      <c r="E1" s="168"/>
      <c r="F1" s="168"/>
      <c r="G1" s="168"/>
      <c r="H1" s="168"/>
      <c r="I1" s="168"/>
      <c r="J1" s="168"/>
      <c r="K1" s="168"/>
      <c r="L1" s="168"/>
    </row>
    <row r="2" spans="1:16" ht="18" x14ac:dyDescent="0.25">
      <c r="G2" s="170" t="s">
        <v>1211</v>
      </c>
      <c r="H2" s="171" t="s">
        <v>7</v>
      </c>
      <c r="I2" s="172"/>
    </row>
    <row r="3" spans="1:16" ht="18" x14ac:dyDescent="0.25">
      <c r="D3" s="173"/>
      <c r="G3" s="170" t="s">
        <v>1212</v>
      </c>
      <c r="H3" s="171" t="s">
        <v>5</v>
      </c>
      <c r="I3" s="172"/>
    </row>
    <row r="4" spans="1:16" ht="20.25" customHeight="1" x14ac:dyDescent="0.2"/>
    <row r="5" spans="1:16" ht="48.75" customHeight="1" x14ac:dyDescent="0.2">
      <c r="B5" s="174" t="s">
        <v>1213</v>
      </c>
      <c r="C5" s="174"/>
      <c r="D5" s="174"/>
      <c r="E5" s="174"/>
      <c r="F5" s="174"/>
      <c r="G5" s="174"/>
      <c r="H5" s="174"/>
      <c r="I5" s="174"/>
      <c r="J5" s="174"/>
      <c r="K5" s="174"/>
      <c r="L5" s="174"/>
      <c r="M5" s="174"/>
    </row>
    <row r="6" spans="1:16" ht="70.5" customHeight="1" x14ac:dyDescent="0.2">
      <c r="B6" s="174" t="s">
        <v>1214</v>
      </c>
      <c r="C6" s="174"/>
      <c r="D6" s="174"/>
      <c r="E6" s="174"/>
      <c r="F6" s="174"/>
      <c r="G6" s="174"/>
      <c r="H6" s="174"/>
      <c r="I6" s="174"/>
      <c r="J6" s="174"/>
      <c r="K6" s="174"/>
      <c r="L6" s="174"/>
      <c r="M6" s="174"/>
    </row>
    <row r="7" spans="1:16" ht="70.5" customHeight="1" x14ac:dyDescent="0.2">
      <c r="B7" s="174" t="s">
        <v>1215</v>
      </c>
      <c r="C7" s="174"/>
      <c r="D7" s="174"/>
      <c r="E7" s="174"/>
      <c r="F7" s="174"/>
      <c r="G7" s="174"/>
      <c r="H7" s="174"/>
      <c r="I7" s="174"/>
      <c r="J7" s="174"/>
      <c r="K7" s="174"/>
      <c r="L7" s="174"/>
      <c r="M7" s="174"/>
      <c r="N7" s="175"/>
    </row>
    <row r="8" spans="1:16" ht="56.25" customHeight="1" x14ac:dyDescent="0.2">
      <c r="B8" s="174" t="s">
        <v>1216</v>
      </c>
      <c r="C8" s="174"/>
      <c r="D8" s="174"/>
      <c r="E8" s="174"/>
      <c r="F8" s="174"/>
      <c r="G8" s="174"/>
      <c r="H8" s="174"/>
      <c r="I8" s="174"/>
      <c r="J8" s="174"/>
      <c r="K8" s="174"/>
      <c r="L8" s="174"/>
      <c r="M8" s="174"/>
      <c r="N8" s="175"/>
    </row>
    <row r="9" spans="1:16" ht="6" customHeight="1" x14ac:dyDescent="0.2">
      <c r="B9" s="175"/>
      <c r="C9" s="175"/>
      <c r="D9" s="175"/>
      <c r="E9" s="175"/>
      <c r="F9" s="175"/>
      <c r="G9" s="175"/>
      <c r="H9" s="175"/>
      <c r="I9" s="175"/>
      <c r="J9" s="175"/>
      <c r="K9" s="175"/>
      <c r="L9" s="175"/>
      <c r="M9" s="175"/>
      <c r="N9" s="175"/>
    </row>
    <row r="10" spans="1:16" s="182" customFormat="1" ht="23.25" x14ac:dyDescent="0.35">
      <c r="A10" s="176" t="s">
        <v>1217</v>
      </c>
      <c r="B10" s="177" t="s">
        <v>1217</v>
      </c>
      <c r="C10" s="178"/>
      <c r="D10" s="179"/>
      <c r="E10" s="179"/>
      <c r="F10" s="180"/>
      <c r="G10" s="180"/>
      <c r="H10" s="180"/>
      <c r="I10" s="180"/>
      <c r="J10" s="180"/>
      <c r="K10" s="180"/>
      <c r="L10" s="180"/>
      <c r="M10" s="181"/>
      <c r="N10" s="169"/>
      <c r="O10" s="169"/>
      <c r="P10" s="169"/>
    </row>
    <row r="11" spans="1:16" s="182" customFormat="1" ht="20.25" x14ac:dyDescent="0.3">
      <c r="A11" s="176"/>
      <c r="B11" s="183"/>
      <c r="C11" s="183"/>
      <c r="D11" s="184"/>
      <c r="E11" s="184"/>
      <c r="F11" s="185"/>
      <c r="G11" s="185"/>
      <c r="H11" s="185"/>
      <c r="I11" s="185"/>
      <c r="J11" s="185"/>
      <c r="K11" s="185"/>
      <c r="L11" s="185"/>
    </row>
    <row r="12" spans="1:16" s="190" customFormat="1" ht="22.5" customHeight="1" x14ac:dyDescent="0.3">
      <c r="A12" s="186" t="s">
        <v>1218</v>
      </c>
      <c r="B12" s="187" t="s">
        <v>1219</v>
      </c>
      <c r="C12" s="188" t="s">
        <v>1220</v>
      </c>
      <c r="D12" s="188"/>
      <c r="E12" s="188" t="s">
        <v>1221</v>
      </c>
      <c r="F12" s="188"/>
      <c r="G12" s="187" t="s">
        <v>1222</v>
      </c>
      <c r="H12" s="187" t="s">
        <v>1223</v>
      </c>
      <c r="I12" s="187" t="s">
        <v>1224</v>
      </c>
      <c r="J12" s="189" t="s">
        <v>1225</v>
      </c>
      <c r="K12" s="187" t="s">
        <v>1226</v>
      </c>
      <c r="L12" s="187" t="s">
        <v>1227</v>
      </c>
    </row>
    <row r="13" spans="1:16" s="192" customFormat="1" ht="21.75" customHeight="1" x14ac:dyDescent="0.2">
      <c r="A13" s="191"/>
    </row>
    <row r="14" spans="1:16" s="192" customFormat="1" ht="23.1" customHeight="1" x14ac:dyDescent="0.2">
      <c r="A14" s="191"/>
      <c r="B14" s="193" t="s">
        <v>1228</v>
      </c>
      <c r="C14" s="193" t="s">
        <v>1229</v>
      </c>
      <c r="D14" s="194">
        <v>1750000000</v>
      </c>
      <c r="E14" s="195">
        <v>6.2500000000000003E-3</v>
      </c>
      <c r="F14" s="195"/>
      <c r="G14" s="193" t="s">
        <v>1230</v>
      </c>
      <c r="H14" s="196">
        <v>1.45</v>
      </c>
      <c r="I14" s="197">
        <v>2537500000</v>
      </c>
      <c r="J14" s="198">
        <v>43675</v>
      </c>
      <c r="K14" s="198" t="s">
        <v>1231</v>
      </c>
      <c r="L14" s="193" t="s">
        <v>1232</v>
      </c>
    </row>
    <row r="15" spans="1:16" s="192" customFormat="1" ht="23.1" customHeight="1" x14ac:dyDescent="0.2">
      <c r="A15" s="191"/>
      <c r="B15" s="193" t="s">
        <v>1233</v>
      </c>
      <c r="C15" s="193" t="s">
        <v>1234</v>
      </c>
      <c r="D15" s="194">
        <v>1750000000</v>
      </c>
      <c r="E15" s="195">
        <v>2.2499999999999999E-2</v>
      </c>
      <c r="F15" s="195"/>
      <c r="G15" s="193" t="s">
        <v>1230</v>
      </c>
      <c r="H15" s="196">
        <v>1.0954999999999999</v>
      </c>
      <c r="I15" s="197">
        <v>1917125000</v>
      </c>
      <c r="J15" s="198">
        <v>43733</v>
      </c>
      <c r="K15" s="198" t="s">
        <v>1231</v>
      </c>
      <c r="L15" s="193" t="s">
        <v>1232</v>
      </c>
    </row>
    <row r="16" spans="1:16" s="192" customFormat="1" ht="23.1" customHeight="1" x14ac:dyDescent="0.2">
      <c r="A16" s="191"/>
      <c r="B16" s="193" t="s">
        <v>1235</v>
      </c>
      <c r="C16" s="193" t="s">
        <v>1229</v>
      </c>
      <c r="D16" s="194">
        <v>1000000000</v>
      </c>
      <c r="E16" s="195">
        <v>7.4999999999999997E-3</v>
      </c>
      <c r="F16" s="195"/>
      <c r="G16" s="193" t="s">
        <v>1230</v>
      </c>
      <c r="H16" s="196">
        <v>1.423</v>
      </c>
      <c r="I16" s="197">
        <v>1423000000</v>
      </c>
      <c r="J16" s="198">
        <v>44498</v>
      </c>
      <c r="K16" s="198" t="s">
        <v>1231</v>
      </c>
      <c r="L16" s="193" t="s">
        <v>1232</v>
      </c>
    </row>
    <row r="17" spans="1:12" s="192" customFormat="1" ht="23.1" customHeight="1" x14ac:dyDescent="0.2">
      <c r="A17" s="191"/>
      <c r="B17" s="193" t="s">
        <v>1236</v>
      </c>
      <c r="C17" s="193" t="s">
        <v>1237</v>
      </c>
      <c r="D17" s="194">
        <v>1000000000</v>
      </c>
      <c r="E17" s="199" t="s">
        <v>1238</v>
      </c>
      <c r="F17" s="199"/>
      <c r="G17" s="193" t="s">
        <v>1239</v>
      </c>
      <c r="H17" s="196">
        <v>0.998</v>
      </c>
      <c r="I17" s="197">
        <v>998000000</v>
      </c>
      <c r="J17" s="198">
        <v>43775</v>
      </c>
      <c r="K17" s="198" t="s">
        <v>1231</v>
      </c>
      <c r="L17" s="193" t="s">
        <v>1232</v>
      </c>
    </row>
    <row r="18" spans="1:12" s="192" customFormat="1" ht="23.1" customHeight="1" x14ac:dyDescent="0.2">
      <c r="A18" s="191"/>
      <c r="B18" s="193" t="s">
        <v>1240</v>
      </c>
      <c r="C18" s="193" t="s">
        <v>1234</v>
      </c>
      <c r="D18" s="194">
        <v>1750000000</v>
      </c>
      <c r="E18" s="200">
        <v>1.95E-2</v>
      </c>
      <c r="F18" s="200"/>
      <c r="G18" s="193" t="s">
        <v>1230</v>
      </c>
      <c r="H18" s="196">
        <v>1.2483</v>
      </c>
      <c r="I18" s="197">
        <v>2184525000</v>
      </c>
      <c r="J18" s="198">
        <v>43923</v>
      </c>
      <c r="K18" s="198" t="s">
        <v>1231</v>
      </c>
      <c r="L18" s="193" t="s">
        <v>1232</v>
      </c>
    </row>
    <row r="19" spans="1:12" s="192" customFormat="1" ht="23.1" customHeight="1" x14ac:dyDescent="0.2">
      <c r="A19" s="191"/>
      <c r="B19" s="193" t="s">
        <v>1241</v>
      </c>
      <c r="C19" s="193" t="s">
        <v>1242</v>
      </c>
      <c r="D19" s="194">
        <v>500000000</v>
      </c>
      <c r="E19" s="201" t="s">
        <v>1243</v>
      </c>
      <c r="F19" s="201"/>
      <c r="G19" s="193" t="s">
        <v>1239</v>
      </c>
      <c r="H19" s="196">
        <v>1.8568</v>
      </c>
      <c r="I19" s="197">
        <v>928400000</v>
      </c>
      <c r="J19" s="198">
        <v>43206</v>
      </c>
      <c r="K19" s="198" t="s">
        <v>1231</v>
      </c>
      <c r="L19" s="193" t="s">
        <v>1232</v>
      </c>
    </row>
    <row r="20" spans="1:12" s="192" customFormat="1" ht="23.1" customHeight="1" x14ac:dyDescent="0.2">
      <c r="A20" s="191"/>
      <c r="B20" s="193" t="s">
        <v>1244</v>
      </c>
      <c r="C20" s="193" t="s">
        <v>1229</v>
      </c>
      <c r="D20" s="194">
        <v>1250000000</v>
      </c>
      <c r="E20" s="200">
        <v>2.5000000000000001E-3</v>
      </c>
      <c r="F20" s="200"/>
      <c r="G20" s="193" t="s">
        <v>1230</v>
      </c>
      <c r="H20" s="196">
        <v>1.3158697399999999</v>
      </c>
      <c r="I20" s="197">
        <v>1644837174.9999998</v>
      </c>
      <c r="J20" s="198">
        <v>44678</v>
      </c>
      <c r="K20" s="198" t="s">
        <v>1231</v>
      </c>
      <c r="L20" s="193" t="s">
        <v>1232</v>
      </c>
    </row>
    <row r="21" spans="1:12" s="192" customFormat="1" ht="23.1" customHeight="1" x14ac:dyDescent="0.2">
      <c r="A21" s="191"/>
      <c r="B21" s="193" t="s">
        <v>1245</v>
      </c>
      <c r="C21" s="193" t="s">
        <v>1229</v>
      </c>
      <c r="D21" s="194">
        <v>1250000000</v>
      </c>
      <c r="E21" s="200">
        <v>5.0000000000000001E-3</v>
      </c>
      <c r="F21" s="200"/>
      <c r="G21" s="193" t="s">
        <v>1230</v>
      </c>
      <c r="H21" s="196">
        <v>1.393464</v>
      </c>
      <c r="I21" s="197">
        <v>1741830000</v>
      </c>
      <c r="J21" s="198">
        <v>43997</v>
      </c>
      <c r="K21" s="198" t="s">
        <v>1231</v>
      </c>
      <c r="L21" s="193" t="s">
        <v>1232</v>
      </c>
    </row>
    <row r="22" spans="1:12" s="192" customFormat="1" ht="23.1" customHeight="1" x14ac:dyDescent="0.2">
      <c r="A22" s="191"/>
      <c r="B22" s="193" t="s">
        <v>1246</v>
      </c>
      <c r="C22" s="193" t="s">
        <v>1229</v>
      </c>
      <c r="D22" s="194">
        <v>1000000000</v>
      </c>
      <c r="E22" s="200">
        <v>3.7499999999999999E-3</v>
      </c>
      <c r="F22" s="200"/>
      <c r="G22" s="193" t="s">
        <v>1230</v>
      </c>
      <c r="H22" s="196">
        <v>1.5035000000000001</v>
      </c>
      <c r="I22" s="197">
        <v>1503500000</v>
      </c>
      <c r="J22" s="198">
        <v>44208</v>
      </c>
      <c r="K22" s="198" t="s">
        <v>1231</v>
      </c>
      <c r="L22" s="193" t="s">
        <v>1232</v>
      </c>
    </row>
    <row r="23" spans="1:12" s="192" customFormat="1" ht="23.1" customHeight="1" x14ac:dyDescent="0.2">
      <c r="A23" s="191"/>
      <c r="B23" s="193" t="s">
        <v>1247</v>
      </c>
      <c r="C23" s="193" t="s">
        <v>1242</v>
      </c>
      <c r="D23" s="194">
        <v>400000000</v>
      </c>
      <c r="E23" s="200" t="s">
        <v>1248</v>
      </c>
      <c r="F23" s="200"/>
      <c r="G23" s="193" t="s">
        <v>1239</v>
      </c>
      <c r="H23" s="196">
        <v>2.0216599999999998</v>
      </c>
      <c r="I23" s="197">
        <v>808663999.99999988</v>
      </c>
      <c r="J23" s="198">
        <v>43497</v>
      </c>
      <c r="K23" s="198" t="s">
        <v>1231</v>
      </c>
      <c r="L23" s="193" t="s">
        <v>1232</v>
      </c>
    </row>
    <row r="24" spans="1:12" s="192" customFormat="1" ht="23.1" customHeight="1" x14ac:dyDescent="0.2">
      <c r="A24" s="191"/>
      <c r="B24" s="193" t="s">
        <v>1249</v>
      </c>
      <c r="C24" s="193" t="s">
        <v>1234</v>
      </c>
      <c r="D24" s="194">
        <v>1750000000</v>
      </c>
      <c r="E24" s="200">
        <v>2.2499999999999999E-2</v>
      </c>
      <c r="F24" s="200"/>
      <c r="G24" s="193" t="s">
        <v>1230</v>
      </c>
      <c r="H24" s="196">
        <v>1.3274999999999999</v>
      </c>
      <c r="I24" s="197">
        <v>2323125000</v>
      </c>
      <c r="J24" s="198">
        <v>44270</v>
      </c>
      <c r="K24" s="198" t="s">
        <v>1231</v>
      </c>
      <c r="L24" s="193" t="s">
        <v>1232</v>
      </c>
    </row>
    <row r="25" spans="1:12" s="192" customFormat="1" ht="23.1" customHeight="1" x14ac:dyDescent="0.2">
      <c r="A25" s="191"/>
      <c r="B25" s="193" t="s">
        <v>1250</v>
      </c>
      <c r="C25" s="193" t="s">
        <v>1234</v>
      </c>
      <c r="D25" s="194">
        <v>500000000</v>
      </c>
      <c r="E25" s="200">
        <v>2.2499999999999999E-2</v>
      </c>
      <c r="F25" s="200"/>
      <c r="G25" s="193" t="s">
        <v>1230</v>
      </c>
      <c r="H25" s="196">
        <v>1.284</v>
      </c>
      <c r="I25" s="197">
        <v>642000000</v>
      </c>
      <c r="J25" s="198">
        <v>44270</v>
      </c>
      <c r="K25" s="198" t="s">
        <v>1231</v>
      </c>
      <c r="L25" s="193" t="s">
        <v>1232</v>
      </c>
    </row>
    <row r="26" spans="1:12" s="192" customFormat="1" ht="23.1" customHeight="1" x14ac:dyDescent="0.2">
      <c r="A26" s="191"/>
      <c r="B26" s="193" t="s">
        <v>1251</v>
      </c>
      <c r="C26" s="193" t="s">
        <v>1229</v>
      </c>
      <c r="D26" s="194">
        <v>1000000000</v>
      </c>
      <c r="E26" s="200">
        <v>3.7499999999999999E-3</v>
      </c>
      <c r="F26" s="200"/>
      <c r="G26" s="193" t="s">
        <v>1230</v>
      </c>
      <c r="H26" s="196">
        <v>1.4373</v>
      </c>
      <c r="I26" s="197">
        <v>1437300000</v>
      </c>
      <c r="J26" s="198">
        <v>45043</v>
      </c>
      <c r="K26" s="198" t="s">
        <v>1231</v>
      </c>
      <c r="L26" s="193" t="s">
        <v>1232</v>
      </c>
    </row>
    <row r="27" spans="1:12" s="192" customFormat="1" ht="23.1" customHeight="1" x14ac:dyDescent="0.2">
      <c r="A27" s="191"/>
      <c r="B27" s="193" t="s">
        <v>1252</v>
      </c>
      <c r="C27" s="193" t="s">
        <v>1253</v>
      </c>
      <c r="D27" s="194">
        <v>1500000000</v>
      </c>
      <c r="E27" s="200">
        <v>1.6799999999999999E-2</v>
      </c>
      <c r="F27" s="200"/>
      <c r="G27" s="193" t="s">
        <v>1230</v>
      </c>
      <c r="H27" s="196">
        <v>1</v>
      </c>
      <c r="I27" s="197">
        <v>1500000000</v>
      </c>
      <c r="J27" s="198">
        <v>44355</v>
      </c>
      <c r="K27" s="198" t="s">
        <v>1231</v>
      </c>
      <c r="L27" s="193" t="s">
        <v>1232</v>
      </c>
    </row>
    <row r="28" spans="1:12" s="192" customFormat="1" ht="23.1" customHeight="1" x14ac:dyDescent="0.2">
      <c r="A28" s="191"/>
      <c r="B28" s="193" t="s">
        <v>1254</v>
      </c>
      <c r="C28" s="193" t="s">
        <v>1253</v>
      </c>
      <c r="D28" s="194">
        <v>1000000000</v>
      </c>
      <c r="E28" s="200">
        <v>1.6799999999999999E-2</v>
      </c>
      <c r="F28" s="200"/>
      <c r="G28" s="193" t="s">
        <v>1230</v>
      </c>
      <c r="H28" s="196">
        <v>1</v>
      </c>
      <c r="I28" s="197">
        <v>1000000000</v>
      </c>
      <c r="J28" s="198">
        <v>44355</v>
      </c>
      <c r="K28" s="198" t="s">
        <v>1231</v>
      </c>
      <c r="L28" s="193" t="s">
        <v>1232</v>
      </c>
    </row>
    <row r="29" spans="1:12" s="192" customFormat="1" ht="23.1" customHeight="1" x14ac:dyDescent="0.2">
      <c r="A29" s="191"/>
      <c r="B29" s="193" t="s">
        <v>1255</v>
      </c>
      <c r="C29" s="193" t="s">
        <v>1234</v>
      </c>
      <c r="D29" s="194">
        <v>1750000000</v>
      </c>
      <c r="E29" s="202">
        <v>2.5000000000000001E-2</v>
      </c>
      <c r="F29" s="202"/>
      <c r="G29" s="193" t="s">
        <v>1230</v>
      </c>
      <c r="H29" s="196">
        <v>1.3226</v>
      </c>
      <c r="I29" s="197">
        <v>2314550000</v>
      </c>
      <c r="J29" s="198">
        <v>44579</v>
      </c>
      <c r="K29" s="198" t="s">
        <v>1231</v>
      </c>
      <c r="L29" s="193" t="s">
        <v>1232</v>
      </c>
    </row>
    <row r="30" spans="1:12" s="192" customFormat="1" ht="23.1" customHeight="1" x14ac:dyDescent="0.2">
      <c r="A30" s="191"/>
      <c r="B30" s="193" t="s">
        <v>1256</v>
      </c>
      <c r="C30" s="193" t="s">
        <v>1242</v>
      </c>
      <c r="D30" s="194">
        <v>250000000</v>
      </c>
      <c r="E30" s="202">
        <v>0.01</v>
      </c>
      <c r="F30" s="202"/>
      <c r="G30" s="193" t="s">
        <v>1230</v>
      </c>
      <c r="H30" s="196">
        <v>1.6426716800000001</v>
      </c>
      <c r="I30" s="197">
        <v>410667920</v>
      </c>
      <c r="J30" s="198">
        <v>44543</v>
      </c>
      <c r="K30" s="198" t="s">
        <v>1231</v>
      </c>
      <c r="L30" s="193" t="s">
        <v>1232</v>
      </c>
    </row>
    <row r="31" spans="1:12" s="192" customFormat="1" ht="23.1" customHeight="1" x14ac:dyDescent="0.2">
      <c r="A31" s="191"/>
      <c r="B31" s="193" t="s">
        <v>1257</v>
      </c>
      <c r="C31" s="193" t="s">
        <v>1229</v>
      </c>
      <c r="D31" s="194">
        <v>1250000000</v>
      </c>
      <c r="E31" s="202">
        <v>5.0000000000000001E-3</v>
      </c>
      <c r="F31" s="202"/>
      <c r="G31" s="193" t="s">
        <v>1230</v>
      </c>
      <c r="H31" s="196">
        <v>1.4392</v>
      </c>
      <c r="I31" s="197">
        <v>1799000000</v>
      </c>
      <c r="J31" s="198">
        <v>45385</v>
      </c>
      <c r="K31" s="198" t="s">
        <v>1231</v>
      </c>
      <c r="L31" s="193" t="s">
        <v>1232</v>
      </c>
    </row>
    <row r="32" spans="1:12" s="192" customFormat="1" ht="23.1" customHeight="1" x14ac:dyDescent="0.2">
      <c r="A32" s="191"/>
      <c r="B32" s="193" t="s">
        <v>1258</v>
      </c>
      <c r="C32" s="193" t="s">
        <v>1242</v>
      </c>
      <c r="D32" s="194">
        <v>500000000</v>
      </c>
      <c r="E32" s="202" t="s">
        <v>1259</v>
      </c>
      <c r="F32" s="202"/>
      <c r="G32" s="193" t="s">
        <v>1239</v>
      </c>
      <c r="H32" s="196">
        <v>1.7358</v>
      </c>
      <c r="I32" s="197">
        <v>867900000</v>
      </c>
      <c r="J32" s="198">
        <v>44956</v>
      </c>
      <c r="K32" s="198" t="s">
        <v>1231</v>
      </c>
      <c r="L32" s="193" t="s">
        <v>1232</v>
      </c>
    </row>
    <row r="33" spans="1:12" s="192" customFormat="1" ht="23.1" customHeight="1" x14ac:dyDescent="0.2">
      <c r="A33" s="191"/>
      <c r="B33" s="193" t="s">
        <v>1260</v>
      </c>
      <c r="C33" s="193" t="s">
        <v>1229</v>
      </c>
      <c r="D33" s="194">
        <v>1250000000</v>
      </c>
      <c r="E33" s="202">
        <v>2.5000000000000001E-3</v>
      </c>
      <c r="F33" s="202"/>
      <c r="G33" s="193" t="s">
        <v>1230</v>
      </c>
      <c r="H33" s="196">
        <v>1.59633</v>
      </c>
      <c r="I33" s="197">
        <v>1995412500</v>
      </c>
      <c r="J33" s="198">
        <v>44938</v>
      </c>
      <c r="K33" s="198" t="s">
        <v>1231</v>
      </c>
      <c r="L33" s="193" t="s">
        <v>1232</v>
      </c>
    </row>
    <row r="34" spans="1:12" s="192" customFormat="1" ht="21.75" customHeight="1" x14ac:dyDescent="0.2">
      <c r="A34" s="191"/>
    </row>
    <row r="35" spans="1:12" s="192" customFormat="1" ht="26.25" customHeight="1" x14ac:dyDescent="0.3">
      <c r="A35" s="191"/>
      <c r="B35" s="203" t="s">
        <v>1261</v>
      </c>
      <c r="C35" s="203"/>
      <c r="D35" s="204"/>
      <c r="E35" s="204"/>
      <c r="F35" s="190"/>
      <c r="G35" s="190"/>
      <c r="H35" s="205"/>
      <c r="I35" s="206">
        <v>29977336595</v>
      </c>
    </row>
    <row r="36" spans="1:12" s="192" customFormat="1" ht="26.25" customHeight="1" x14ac:dyDescent="0.3">
      <c r="A36" s="191"/>
      <c r="B36" s="203"/>
      <c r="C36" s="203"/>
      <c r="D36" s="204"/>
      <c r="E36" s="204"/>
      <c r="F36" s="190"/>
      <c r="G36" s="190"/>
      <c r="H36" s="205"/>
      <c r="I36" s="206"/>
    </row>
    <row r="37" spans="1:12" s="192" customFormat="1" ht="20.25" x14ac:dyDescent="0.3">
      <c r="A37" s="191" t="s">
        <v>1262</v>
      </c>
      <c r="B37" s="204" t="s">
        <v>1263</v>
      </c>
      <c r="C37" s="204"/>
      <c r="D37" s="204"/>
      <c r="E37" s="204"/>
      <c r="F37" s="190"/>
      <c r="G37" s="190"/>
      <c r="H37" s="190"/>
      <c r="I37" s="207">
        <v>51480682873.579979</v>
      </c>
      <c r="J37" s="208"/>
      <c r="K37" s="209"/>
    </row>
    <row r="38" spans="1:12" s="192" customFormat="1" ht="21.75" customHeight="1" x14ac:dyDescent="0.2">
      <c r="A38" s="191"/>
    </row>
    <row r="39" spans="1:12" s="192" customFormat="1" ht="22.5" customHeight="1" x14ac:dyDescent="0.3">
      <c r="A39" s="191" t="s">
        <v>1264</v>
      </c>
      <c r="B39" s="210" t="s">
        <v>1265</v>
      </c>
      <c r="C39" s="210"/>
      <c r="D39" s="190"/>
      <c r="E39" s="190"/>
      <c r="F39" s="190"/>
      <c r="G39" s="190"/>
      <c r="H39" s="190"/>
      <c r="I39" s="211">
        <v>36.787304982754613</v>
      </c>
      <c r="K39" s="209"/>
    </row>
    <row r="40" spans="1:12" s="192" customFormat="1" ht="22.5" customHeight="1" x14ac:dyDescent="0.3">
      <c r="A40" s="191"/>
      <c r="B40" s="210" t="s">
        <v>1266</v>
      </c>
      <c r="C40" s="210"/>
      <c r="D40" s="190"/>
      <c r="E40" s="190"/>
      <c r="F40" s="190"/>
      <c r="G40" s="190"/>
      <c r="H40" s="190"/>
      <c r="I40" s="211">
        <v>26.361077199150593</v>
      </c>
      <c r="J40" s="212"/>
      <c r="K40" s="209"/>
    </row>
    <row r="41" spans="1:12" s="192" customFormat="1" ht="21.75" customHeight="1" x14ac:dyDescent="0.2">
      <c r="A41" s="191"/>
    </row>
    <row r="42" spans="1:12" s="192" customFormat="1" ht="21.75" customHeight="1" x14ac:dyDescent="0.2">
      <c r="A42" s="191"/>
    </row>
    <row r="43" spans="1:12" s="192" customFormat="1" ht="22.5" customHeight="1" x14ac:dyDescent="0.3">
      <c r="A43" s="191" t="s">
        <v>1267</v>
      </c>
      <c r="B43" s="213" t="s">
        <v>1268</v>
      </c>
      <c r="C43" s="214"/>
      <c r="D43" s="215"/>
      <c r="E43" s="215"/>
    </row>
    <row r="44" spans="1:12" s="192" customFormat="1" ht="20.25" customHeight="1" x14ac:dyDescent="0.3">
      <c r="A44" s="191"/>
      <c r="B44" s="210" t="s">
        <v>1269</v>
      </c>
      <c r="C44" s="210"/>
      <c r="D44" s="210"/>
      <c r="E44" s="210"/>
      <c r="F44" s="210"/>
      <c r="G44" s="210"/>
      <c r="H44" s="190"/>
      <c r="I44" s="210" t="s">
        <v>3</v>
      </c>
    </row>
    <row r="45" spans="1:12" s="192" customFormat="1" ht="20.25" customHeight="1" x14ac:dyDescent="0.3">
      <c r="A45" s="191"/>
      <c r="B45" s="210" t="s">
        <v>1270</v>
      </c>
      <c r="C45" s="210"/>
      <c r="D45" s="210"/>
      <c r="E45" s="210"/>
      <c r="F45" s="210"/>
      <c r="G45" s="210"/>
      <c r="H45" s="190"/>
      <c r="I45" s="210" t="s">
        <v>3</v>
      </c>
    </row>
    <row r="46" spans="1:12" s="192" customFormat="1" ht="20.25" customHeight="1" x14ac:dyDescent="0.3">
      <c r="A46" s="191"/>
      <c r="B46" s="210" t="s">
        <v>1271</v>
      </c>
      <c r="C46" s="210"/>
      <c r="D46" s="210"/>
      <c r="E46" s="210"/>
      <c r="F46" s="210"/>
      <c r="G46" s="210"/>
      <c r="H46" s="190"/>
      <c r="I46" s="210" t="s">
        <v>3</v>
      </c>
    </row>
    <row r="47" spans="1:12" s="192" customFormat="1" ht="20.25" customHeight="1" x14ac:dyDescent="0.3">
      <c r="A47" s="191"/>
      <c r="B47" s="210" t="s">
        <v>1272</v>
      </c>
      <c r="C47" s="210"/>
      <c r="D47" s="210"/>
      <c r="E47" s="210"/>
      <c r="F47" s="210"/>
      <c r="G47" s="210"/>
      <c r="H47" s="190"/>
      <c r="I47" s="210" t="s">
        <v>1273</v>
      </c>
    </row>
    <row r="48" spans="1:12" s="192" customFormat="1" ht="20.25" customHeight="1" x14ac:dyDescent="0.3">
      <c r="A48" s="191"/>
      <c r="B48" s="210" t="s">
        <v>1274</v>
      </c>
      <c r="C48" s="210"/>
      <c r="D48" s="210"/>
      <c r="E48" s="210"/>
      <c r="F48" s="210"/>
      <c r="G48" s="210"/>
      <c r="H48" s="190"/>
      <c r="I48" s="210" t="s">
        <v>1275</v>
      </c>
    </row>
    <row r="49" spans="1:16" s="192" customFormat="1" ht="20.25" customHeight="1" x14ac:dyDescent="0.3">
      <c r="A49" s="191"/>
      <c r="B49" s="210" t="s">
        <v>1276</v>
      </c>
      <c r="C49" s="210"/>
      <c r="D49" s="210"/>
      <c r="E49" s="210"/>
      <c r="F49" s="210"/>
      <c r="G49" s="210"/>
      <c r="H49" s="190"/>
      <c r="I49" s="210" t="s">
        <v>1277</v>
      </c>
    </row>
    <row r="50" spans="1:16" s="217" customFormat="1" ht="20.25" customHeight="1" x14ac:dyDescent="0.3">
      <c r="A50" s="191"/>
      <c r="B50" s="210" t="s">
        <v>1278</v>
      </c>
      <c r="C50" s="210"/>
      <c r="D50" s="210"/>
      <c r="E50" s="210"/>
      <c r="F50" s="210"/>
      <c r="G50" s="210"/>
      <c r="H50" s="216"/>
      <c r="I50" s="210" t="s">
        <v>1279</v>
      </c>
      <c r="J50" s="192"/>
      <c r="K50" s="192"/>
      <c r="L50" s="192"/>
      <c r="M50" s="192"/>
      <c r="N50" s="192"/>
      <c r="O50" s="192"/>
      <c r="P50" s="192"/>
    </row>
    <row r="51" spans="1:16" s="192" customFormat="1" ht="20.25" customHeight="1" x14ac:dyDescent="0.3">
      <c r="A51" s="218"/>
      <c r="B51" s="216" t="s">
        <v>1280</v>
      </c>
      <c r="C51" s="216"/>
      <c r="D51" s="216"/>
      <c r="E51" s="216"/>
      <c r="F51" s="216"/>
      <c r="G51" s="216"/>
      <c r="H51" s="190"/>
      <c r="I51" s="216" t="s">
        <v>1281</v>
      </c>
      <c r="J51" s="217"/>
      <c r="K51" s="217"/>
      <c r="L51" s="217"/>
      <c r="M51" s="217"/>
      <c r="N51" s="217"/>
      <c r="O51" s="217"/>
      <c r="P51" s="217"/>
    </row>
    <row r="52" spans="1:16" s="192" customFormat="1" ht="20.25" customHeight="1" x14ac:dyDescent="0.3">
      <c r="A52" s="218"/>
      <c r="B52" s="216"/>
      <c r="C52" s="216"/>
      <c r="D52" s="216"/>
      <c r="E52" s="216"/>
      <c r="F52" s="216"/>
      <c r="G52" s="216"/>
      <c r="H52" s="190"/>
      <c r="I52" s="216"/>
      <c r="J52" s="217"/>
      <c r="K52" s="217"/>
      <c r="L52" s="217"/>
      <c r="M52" s="217"/>
      <c r="N52" s="217"/>
      <c r="O52" s="217"/>
      <c r="P52" s="217"/>
    </row>
    <row r="53" spans="1:16" s="192" customFormat="1" ht="21.75" customHeight="1" x14ac:dyDescent="0.2">
      <c r="A53" s="191"/>
    </row>
    <row r="54" spans="1:16" s="192" customFormat="1" ht="22.5" customHeight="1" x14ac:dyDescent="0.3">
      <c r="A54" s="191" t="s">
        <v>1282</v>
      </c>
      <c r="B54" s="213" t="s">
        <v>1283</v>
      </c>
      <c r="C54" s="214"/>
      <c r="D54" s="215"/>
      <c r="E54" s="215"/>
    </row>
    <row r="55" spans="1:16" s="192" customFormat="1" ht="20.25" customHeight="1" x14ac:dyDescent="0.3">
      <c r="A55" s="191"/>
      <c r="B55" s="219" t="s">
        <v>1284</v>
      </c>
      <c r="C55" s="219"/>
      <c r="D55" s="190"/>
      <c r="E55" s="190"/>
      <c r="F55" s="190"/>
      <c r="G55" s="190"/>
      <c r="H55" s="190"/>
      <c r="I55" s="220">
        <v>31588879425.295216</v>
      </c>
    </row>
    <row r="56" spans="1:16" s="192" customFormat="1" ht="20.25" customHeight="1" x14ac:dyDescent="0.3">
      <c r="A56" s="191"/>
      <c r="B56" s="219" t="s">
        <v>1285</v>
      </c>
      <c r="C56" s="219"/>
      <c r="D56" s="190"/>
      <c r="E56" s="190"/>
      <c r="F56" s="190"/>
      <c r="G56" s="190"/>
      <c r="H56" s="190"/>
      <c r="I56" s="220">
        <v>7093178717.2447624</v>
      </c>
    </row>
    <row r="57" spans="1:16" s="192" customFormat="1" ht="20.25" customHeight="1" thickBot="1" x14ac:dyDescent="0.35">
      <c r="A57" s="191"/>
      <c r="B57" s="221" t="s">
        <v>1286</v>
      </c>
      <c r="C57" s="221"/>
      <c r="D57" s="222"/>
      <c r="E57" s="222"/>
      <c r="F57" s="190"/>
      <c r="G57" s="190"/>
      <c r="H57" s="190"/>
      <c r="I57" s="223">
        <v>38682058142.540001</v>
      </c>
      <c r="J57" s="192" t="s">
        <v>1724</v>
      </c>
    </row>
    <row r="58" spans="1:16" s="192" customFormat="1" ht="21.75" customHeight="1" thickTop="1" x14ac:dyDescent="0.2">
      <c r="A58" s="191"/>
    </row>
    <row r="59" spans="1:16" s="192" customFormat="1" ht="21.75" customHeight="1" x14ac:dyDescent="0.2">
      <c r="A59" s="191"/>
    </row>
    <row r="60" spans="1:16" s="192" customFormat="1" ht="22.5" customHeight="1" x14ac:dyDescent="0.3">
      <c r="A60" s="191" t="s">
        <v>1287</v>
      </c>
      <c r="B60" s="213" t="s">
        <v>1288</v>
      </c>
      <c r="C60" s="213"/>
      <c r="D60" s="213"/>
      <c r="E60" s="213"/>
      <c r="F60" s="190"/>
      <c r="G60" s="190"/>
      <c r="H60" s="190"/>
      <c r="I60" s="190"/>
    </row>
    <row r="61" spans="1:16" s="192" customFormat="1" ht="21" customHeight="1" x14ac:dyDescent="0.3">
      <c r="A61" s="191"/>
      <c r="B61" s="190" t="s">
        <v>1289</v>
      </c>
      <c r="C61" s="190"/>
      <c r="D61" s="190"/>
      <c r="E61" s="190"/>
      <c r="F61" s="190"/>
      <c r="G61" s="190"/>
      <c r="H61" s="190"/>
      <c r="I61" s="224" t="s">
        <v>1290</v>
      </c>
      <c r="J61" s="225"/>
    </row>
    <row r="62" spans="1:16" s="192" customFormat="1" ht="21" customHeight="1" x14ac:dyDescent="0.3">
      <c r="A62" s="191"/>
      <c r="B62" s="190" t="s">
        <v>1291</v>
      </c>
      <c r="C62" s="190"/>
      <c r="D62" s="190"/>
      <c r="E62" s="190"/>
      <c r="F62" s="190"/>
      <c r="G62" s="190"/>
      <c r="H62" s="190"/>
      <c r="I62" s="224" t="s">
        <v>1290</v>
      </c>
      <c r="J62" s="226"/>
    </row>
    <row r="63" spans="1:16" s="192" customFormat="1" ht="21.75" customHeight="1" x14ac:dyDescent="0.2">
      <c r="A63" s="191"/>
    </row>
    <row r="64" spans="1:16" s="192" customFormat="1" ht="51.75" customHeight="1" x14ac:dyDescent="0.2">
      <c r="A64" s="218"/>
      <c r="B64" s="227" t="s">
        <v>1292</v>
      </c>
      <c r="C64" s="227"/>
      <c r="D64" s="227"/>
      <c r="E64" s="227"/>
      <c r="F64" s="227"/>
      <c r="G64" s="227"/>
      <c r="H64" s="227"/>
      <c r="I64" s="227"/>
      <c r="J64" s="227"/>
      <c r="K64" s="227"/>
      <c r="L64" s="227"/>
      <c r="M64" s="227"/>
      <c r="N64" s="217"/>
      <c r="O64" s="217"/>
      <c r="P64" s="217"/>
    </row>
    <row r="65" spans="1:16" s="192" customFormat="1" ht="19.5" customHeight="1" x14ac:dyDescent="0.2">
      <c r="A65" s="191"/>
      <c r="B65" s="228"/>
      <c r="C65" s="228"/>
      <c r="D65" s="228"/>
      <c r="E65" s="228"/>
      <c r="F65" s="228"/>
      <c r="G65" s="228"/>
      <c r="H65" s="228"/>
      <c r="I65" s="228"/>
      <c r="J65" s="228"/>
      <c r="K65" s="228"/>
      <c r="L65" s="228"/>
    </row>
    <row r="66" spans="1:16" s="192" customFormat="1" ht="23.25" x14ac:dyDescent="0.35">
      <c r="A66" s="229"/>
      <c r="B66" s="177" t="s">
        <v>1293</v>
      </c>
      <c r="C66" s="230"/>
      <c r="D66" s="231"/>
      <c r="E66" s="231"/>
      <c r="F66" s="231"/>
      <c r="G66" s="231"/>
      <c r="H66" s="231"/>
      <c r="I66" s="231"/>
      <c r="J66" s="231"/>
      <c r="K66" s="231"/>
      <c r="L66" s="232"/>
      <c r="M66" s="232"/>
      <c r="N66" s="233"/>
      <c r="O66" s="233"/>
      <c r="P66" s="233"/>
    </row>
    <row r="67" spans="1:16" s="192" customFormat="1" ht="18" x14ac:dyDescent="0.25">
      <c r="A67" s="229"/>
      <c r="B67" s="234"/>
      <c r="C67" s="234"/>
      <c r="D67" s="235"/>
      <c r="E67" s="235"/>
      <c r="F67" s="235"/>
      <c r="G67" s="235"/>
      <c r="H67" s="235"/>
      <c r="I67" s="235"/>
      <c r="J67" s="235"/>
      <c r="K67" s="235"/>
    </row>
    <row r="68" spans="1:16" s="192" customFormat="1" ht="20.25" x14ac:dyDescent="0.3">
      <c r="A68" s="191"/>
      <c r="B68" s="215"/>
      <c r="C68" s="215"/>
      <c r="D68" s="215"/>
      <c r="E68" s="215"/>
      <c r="G68" s="236" t="s">
        <v>1294</v>
      </c>
      <c r="H68" s="236" t="s">
        <v>1295</v>
      </c>
    </row>
    <row r="69" spans="1:16" s="192" customFormat="1" ht="20.25" x14ac:dyDescent="0.3">
      <c r="A69" s="191"/>
      <c r="B69" s="215"/>
      <c r="C69" s="215"/>
      <c r="D69" s="215"/>
      <c r="E69" s="215"/>
      <c r="G69" s="236"/>
      <c r="H69" s="236"/>
    </row>
    <row r="70" spans="1:16" s="192" customFormat="1" ht="21" customHeight="1" x14ac:dyDescent="0.3">
      <c r="A70" s="191" t="s">
        <v>1296</v>
      </c>
      <c r="B70" s="190" t="s">
        <v>1297</v>
      </c>
      <c r="C70" s="190"/>
      <c r="D70" s="237"/>
      <c r="E70" s="237"/>
      <c r="F70" s="190"/>
      <c r="G70" s="190"/>
      <c r="H70" s="190"/>
    </row>
    <row r="71" spans="1:16" s="192" customFormat="1" ht="22.5" customHeight="1" x14ac:dyDescent="0.3">
      <c r="A71" s="191"/>
      <c r="B71" s="219" t="s">
        <v>1298</v>
      </c>
      <c r="C71" s="219"/>
      <c r="D71" s="190"/>
      <c r="E71" s="190"/>
      <c r="F71" s="190"/>
      <c r="G71" s="193" t="s">
        <v>1299</v>
      </c>
      <c r="H71" s="193" t="s">
        <v>1300</v>
      </c>
    </row>
    <row r="72" spans="1:16" s="192" customFormat="1" ht="22.5" customHeight="1" x14ac:dyDescent="0.3">
      <c r="A72" s="191"/>
      <c r="B72" s="219" t="s">
        <v>1301</v>
      </c>
      <c r="C72" s="219"/>
      <c r="D72" s="190"/>
      <c r="E72" s="190"/>
      <c r="F72" s="190"/>
      <c r="G72" s="238" t="s">
        <v>1302</v>
      </c>
      <c r="H72" s="193" t="s">
        <v>1303</v>
      </c>
    </row>
    <row r="73" spans="1:16" s="192" customFormat="1" ht="22.5" customHeight="1" x14ac:dyDescent="0.3">
      <c r="A73" s="191"/>
      <c r="B73" s="219" t="s">
        <v>1304</v>
      </c>
      <c r="C73" s="219"/>
      <c r="D73" s="190"/>
      <c r="E73" s="190"/>
      <c r="F73" s="190"/>
      <c r="G73" s="193" t="s">
        <v>1305</v>
      </c>
      <c r="H73" s="193" t="s">
        <v>1306</v>
      </c>
      <c r="J73" s="239"/>
    </row>
    <row r="74" spans="1:16" s="192" customFormat="1" ht="21.75" customHeight="1" x14ac:dyDescent="0.2">
      <c r="A74" s="191"/>
    </row>
    <row r="75" spans="1:16" s="192" customFormat="1" ht="20.25" customHeight="1" x14ac:dyDescent="0.3">
      <c r="A75" s="191"/>
      <c r="B75" s="190" t="s">
        <v>1307</v>
      </c>
      <c r="C75" s="190"/>
      <c r="D75" s="190"/>
      <c r="E75" s="190"/>
      <c r="F75" s="240"/>
      <c r="G75" s="187"/>
      <c r="H75" s="187"/>
    </row>
    <row r="76" spans="1:16" s="192" customFormat="1" ht="21" customHeight="1" x14ac:dyDescent="0.3">
      <c r="A76" s="191"/>
      <c r="B76" s="219" t="s">
        <v>1298</v>
      </c>
      <c r="C76" s="219"/>
      <c r="D76" s="190"/>
      <c r="E76" s="190"/>
      <c r="F76" s="190"/>
      <c r="G76" s="238" t="s">
        <v>1308</v>
      </c>
      <c r="H76" s="238" t="s">
        <v>1300</v>
      </c>
    </row>
    <row r="77" spans="1:16" s="192" customFormat="1" ht="21" customHeight="1" x14ac:dyDescent="0.3">
      <c r="A77" s="191"/>
      <c r="B77" s="219" t="s">
        <v>1301</v>
      </c>
      <c r="C77" s="219"/>
      <c r="D77" s="190"/>
      <c r="E77" s="190"/>
      <c r="F77" s="190"/>
      <c r="G77" s="238" t="s">
        <v>1302</v>
      </c>
      <c r="H77" s="193" t="s">
        <v>1302</v>
      </c>
    </row>
    <row r="78" spans="1:16" s="192" customFormat="1" ht="21" customHeight="1" x14ac:dyDescent="0.3">
      <c r="A78" s="191"/>
      <c r="B78" s="219" t="s">
        <v>1304</v>
      </c>
      <c r="C78" s="193"/>
      <c r="D78" s="241"/>
      <c r="E78" s="241"/>
      <c r="F78" s="241"/>
      <c r="G78" s="193" t="s">
        <v>1305</v>
      </c>
      <c r="H78" s="193" t="s">
        <v>1306</v>
      </c>
    </row>
    <row r="79" spans="1:16" s="192" customFormat="1" ht="21.75" customHeight="1" x14ac:dyDescent="0.2">
      <c r="A79" s="191"/>
    </row>
    <row r="80" spans="1:16" s="192" customFormat="1" ht="27.75" customHeight="1" x14ac:dyDescent="0.25">
      <c r="A80" s="191"/>
      <c r="G80" s="242" t="s">
        <v>1309</v>
      </c>
      <c r="H80" s="242"/>
      <c r="J80" s="243"/>
      <c r="K80" s="243"/>
    </row>
    <row r="81" spans="1:13" s="192" customFormat="1" ht="39.75" customHeight="1" x14ac:dyDescent="0.2">
      <c r="A81" s="191"/>
      <c r="B81" s="244" t="s">
        <v>1310</v>
      </c>
      <c r="C81" s="244"/>
      <c r="D81" s="245"/>
      <c r="E81" s="245" t="s">
        <v>1311</v>
      </c>
      <c r="F81" s="246"/>
      <c r="G81" s="245" t="s">
        <v>1312</v>
      </c>
      <c r="H81" s="245" t="s">
        <v>1295</v>
      </c>
      <c r="I81" s="247" t="s">
        <v>1313</v>
      </c>
      <c r="J81" s="247"/>
      <c r="K81" s="247"/>
      <c r="L81" s="247"/>
      <c r="M81" s="248" t="s">
        <v>1314</v>
      </c>
    </row>
    <row r="82" spans="1:13" s="192" customFormat="1" ht="16.5" x14ac:dyDescent="0.25">
      <c r="A82" s="191"/>
      <c r="B82" s="249"/>
      <c r="C82" s="249"/>
      <c r="D82" s="249"/>
      <c r="E82" s="249"/>
      <c r="F82" s="249"/>
      <c r="G82" s="250"/>
      <c r="H82" s="250"/>
      <c r="I82" s="249"/>
      <c r="J82" s="249"/>
      <c r="K82" s="249"/>
      <c r="M82" s="249"/>
    </row>
    <row r="83" spans="1:13" s="192" customFormat="1" ht="20.25" x14ac:dyDescent="0.3">
      <c r="A83" s="191"/>
      <c r="B83" s="210" t="s">
        <v>1315</v>
      </c>
      <c r="C83" s="210"/>
      <c r="D83" s="190"/>
      <c r="E83" s="224" t="s">
        <v>1316</v>
      </c>
      <c r="F83" s="251" t="s">
        <v>1304</v>
      </c>
      <c r="G83" s="193" t="s">
        <v>1305</v>
      </c>
      <c r="H83" s="193" t="s">
        <v>1317</v>
      </c>
      <c r="I83" s="252" t="s">
        <v>1318</v>
      </c>
      <c r="J83" s="252"/>
      <c r="K83" s="252"/>
      <c r="L83" s="252"/>
      <c r="M83" s="253" t="s">
        <v>1319</v>
      </c>
    </row>
    <row r="84" spans="1:13" s="192" customFormat="1" ht="43.5" customHeight="1" x14ac:dyDescent="0.3">
      <c r="A84" s="191"/>
      <c r="B84" s="210"/>
      <c r="C84" s="210"/>
      <c r="D84" s="190"/>
      <c r="E84" s="224"/>
      <c r="F84" s="251" t="s">
        <v>1320</v>
      </c>
      <c r="G84" s="254" t="s">
        <v>1317</v>
      </c>
      <c r="H84" s="254" t="s">
        <v>1321</v>
      </c>
      <c r="I84" s="255"/>
      <c r="J84" s="255"/>
      <c r="K84" s="255"/>
      <c r="L84" s="255"/>
      <c r="M84" s="254"/>
    </row>
    <row r="85" spans="1:13" s="192" customFormat="1" ht="20.25" x14ac:dyDescent="0.3">
      <c r="A85" s="191"/>
      <c r="B85" s="210"/>
      <c r="C85" s="210"/>
      <c r="D85" s="190"/>
      <c r="E85" s="224"/>
      <c r="F85" s="241"/>
      <c r="G85" s="241"/>
      <c r="H85" s="241"/>
      <c r="I85" s="256"/>
      <c r="J85" s="256"/>
      <c r="K85" s="256"/>
      <c r="L85" s="190"/>
      <c r="M85" s="257"/>
    </row>
    <row r="86" spans="1:13" s="192" customFormat="1" ht="21" customHeight="1" x14ac:dyDescent="0.3">
      <c r="A86" s="191"/>
      <c r="B86" s="210" t="s">
        <v>1322</v>
      </c>
      <c r="C86" s="210"/>
      <c r="D86" s="190"/>
      <c r="E86" s="224" t="s">
        <v>1316</v>
      </c>
      <c r="F86" s="251" t="s">
        <v>1304</v>
      </c>
      <c r="G86" s="253" t="s">
        <v>1323</v>
      </c>
      <c r="H86" s="253" t="s">
        <v>1317</v>
      </c>
      <c r="I86" s="258" t="s">
        <v>1324</v>
      </c>
      <c r="J86" s="258"/>
      <c r="K86" s="258"/>
      <c r="L86" s="259"/>
      <c r="M86" s="253" t="s">
        <v>1319</v>
      </c>
    </row>
    <row r="87" spans="1:13" s="192" customFormat="1" ht="19.5" customHeight="1" x14ac:dyDescent="0.3">
      <c r="A87" s="191"/>
      <c r="B87" s="190"/>
      <c r="C87" s="190"/>
      <c r="D87" s="190"/>
      <c r="E87" s="224"/>
      <c r="F87" s="251" t="s">
        <v>1320</v>
      </c>
      <c r="G87" s="254" t="s">
        <v>1317</v>
      </c>
      <c r="H87" s="254" t="s">
        <v>1321</v>
      </c>
      <c r="I87" s="260"/>
      <c r="J87" s="260"/>
      <c r="K87" s="260"/>
      <c r="L87" s="261"/>
      <c r="M87" s="254"/>
    </row>
    <row r="88" spans="1:13" s="192" customFormat="1" ht="20.25" x14ac:dyDescent="0.3">
      <c r="A88" s="191"/>
      <c r="B88" s="190"/>
      <c r="C88" s="190"/>
      <c r="D88" s="190"/>
      <c r="E88" s="224"/>
      <c r="F88" s="251"/>
      <c r="G88" s="253"/>
      <c r="H88" s="253"/>
      <c r="I88" s="262"/>
      <c r="J88" s="262"/>
      <c r="K88" s="262"/>
      <c r="L88" s="190"/>
      <c r="M88" s="253"/>
    </row>
    <row r="89" spans="1:13" s="192" customFormat="1" ht="22.5" customHeight="1" x14ac:dyDescent="0.3">
      <c r="A89" s="191"/>
      <c r="B89" s="210" t="s">
        <v>1325</v>
      </c>
      <c r="C89" s="210"/>
      <c r="D89" s="190"/>
      <c r="E89" s="224" t="s">
        <v>1316</v>
      </c>
      <c r="F89" s="251" t="s">
        <v>1304</v>
      </c>
      <c r="G89" s="253" t="s">
        <v>1305</v>
      </c>
      <c r="H89" s="253" t="s">
        <v>1317</v>
      </c>
      <c r="I89" s="252" t="s">
        <v>1326</v>
      </c>
      <c r="J89" s="252"/>
      <c r="K89" s="252"/>
      <c r="L89" s="252"/>
      <c r="M89" s="253" t="s">
        <v>1319</v>
      </c>
    </row>
    <row r="90" spans="1:13" s="192" customFormat="1" ht="27" customHeight="1" x14ac:dyDescent="0.3">
      <c r="A90" s="191"/>
      <c r="B90" s="210"/>
      <c r="C90" s="210"/>
      <c r="D90" s="190"/>
      <c r="E90" s="224"/>
      <c r="F90" s="251" t="s">
        <v>1320</v>
      </c>
      <c r="G90" s="254" t="s">
        <v>1317</v>
      </c>
      <c r="H90" s="254" t="s">
        <v>1327</v>
      </c>
      <c r="I90" s="255"/>
      <c r="J90" s="255"/>
      <c r="K90" s="255"/>
      <c r="L90" s="255"/>
      <c r="M90" s="263"/>
    </row>
    <row r="91" spans="1:13" s="192" customFormat="1" ht="27" customHeight="1" x14ac:dyDescent="0.3">
      <c r="A91" s="191"/>
      <c r="B91" s="210"/>
      <c r="C91" s="210"/>
      <c r="D91" s="190"/>
      <c r="E91" s="224"/>
      <c r="F91" s="251"/>
      <c r="G91" s="253"/>
      <c r="H91" s="253"/>
      <c r="I91" s="264"/>
      <c r="J91" s="264"/>
      <c r="K91" s="264"/>
      <c r="L91" s="264"/>
      <c r="M91" s="265"/>
    </row>
    <row r="92" spans="1:13" s="192" customFormat="1" ht="27" customHeight="1" x14ac:dyDescent="0.3">
      <c r="A92" s="191"/>
      <c r="B92" s="266" t="s">
        <v>1328</v>
      </c>
      <c r="C92" s="210"/>
      <c r="D92" s="190"/>
      <c r="E92" s="224"/>
      <c r="F92" s="251"/>
      <c r="G92" s="253"/>
      <c r="H92" s="253"/>
      <c r="I92" s="264"/>
      <c r="J92" s="264"/>
      <c r="K92" s="264"/>
      <c r="L92" s="264"/>
      <c r="M92" s="265"/>
    </row>
    <row r="93" spans="1:13" s="192" customFormat="1" ht="30" customHeight="1" x14ac:dyDescent="0.35">
      <c r="A93" s="191"/>
      <c r="B93" s="177" t="s">
        <v>1329</v>
      </c>
      <c r="C93" s="230"/>
      <c r="D93" s="231"/>
      <c r="E93" s="231"/>
      <c r="F93" s="231"/>
      <c r="G93" s="267"/>
      <c r="H93" s="267"/>
      <c r="I93" s="267"/>
      <c r="J93" s="267"/>
      <c r="K93" s="267"/>
      <c r="L93" s="268"/>
      <c r="M93" s="268"/>
    </row>
    <row r="94" spans="1:13" s="273" customFormat="1" ht="30" customHeight="1" x14ac:dyDescent="0.35">
      <c r="A94" s="269"/>
      <c r="B94" s="270"/>
      <c r="C94" s="271"/>
      <c r="D94" s="272"/>
      <c r="E94" s="272"/>
      <c r="F94" s="272"/>
      <c r="G94" s="242" t="s">
        <v>1309</v>
      </c>
      <c r="H94" s="242"/>
      <c r="I94" s="272"/>
      <c r="J94" s="272"/>
      <c r="K94" s="272"/>
    </row>
    <row r="95" spans="1:13" s="192" customFormat="1" ht="41.25" customHeight="1" x14ac:dyDescent="0.2">
      <c r="A95" s="191"/>
      <c r="B95" s="244" t="s">
        <v>1310</v>
      </c>
      <c r="C95" s="244"/>
      <c r="D95" s="245"/>
      <c r="E95" s="245" t="s">
        <v>1311</v>
      </c>
      <c r="F95" s="246"/>
      <c r="G95" s="245" t="s">
        <v>1312</v>
      </c>
      <c r="H95" s="245" t="s">
        <v>1295</v>
      </c>
      <c r="I95" s="247" t="s">
        <v>1313</v>
      </c>
      <c r="J95" s="247"/>
      <c r="K95" s="247"/>
      <c r="L95" s="247"/>
      <c r="M95" s="248" t="s">
        <v>1314</v>
      </c>
    </row>
    <row r="96" spans="1:13" s="192" customFormat="1" ht="23.25" customHeight="1" x14ac:dyDescent="0.3">
      <c r="A96" s="191"/>
      <c r="B96" s="210"/>
      <c r="C96" s="210"/>
      <c r="D96" s="190"/>
      <c r="E96" s="224"/>
      <c r="F96" s="241"/>
      <c r="G96" s="274"/>
      <c r="H96" s="274"/>
      <c r="I96" s="262"/>
      <c r="J96" s="262"/>
      <c r="K96" s="262"/>
      <c r="L96" s="259"/>
      <c r="M96" s="253"/>
    </row>
    <row r="97" spans="1:16" s="192" customFormat="1" ht="20.25" x14ac:dyDescent="0.3">
      <c r="A97" s="191"/>
      <c r="B97" s="210" t="s">
        <v>1330</v>
      </c>
      <c r="C97" s="210"/>
      <c r="D97" s="190"/>
      <c r="E97" s="224" t="s">
        <v>1316</v>
      </c>
      <c r="F97" s="251" t="s">
        <v>1304</v>
      </c>
      <c r="G97" s="193" t="s">
        <v>1331</v>
      </c>
      <c r="H97" s="193" t="s">
        <v>1317</v>
      </c>
      <c r="I97" s="275" t="s">
        <v>1332</v>
      </c>
      <c r="J97" s="275"/>
      <c r="K97" s="275"/>
      <c r="L97" s="190"/>
      <c r="M97" s="193" t="s">
        <v>1319</v>
      </c>
    </row>
    <row r="98" spans="1:16" s="192" customFormat="1" ht="20.25" x14ac:dyDescent="0.3">
      <c r="A98" s="191"/>
      <c r="B98" s="210"/>
      <c r="C98" s="210"/>
      <c r="D98" s="190"/>
      <c r="E98" s="224"/>
      <c r="F98" s="251" t="s">
        <v>1320</v>
      </c>
      <c r="G98" s="253" t="s">
        <v>1317</v>
      </c>
      <c r="H98" s="253" t="s">
        <v>1321</v>
      </c>
      <c r="I98" s="276"/>
      <c r="J98" s="276"/>
      <c r="K98" s="276"/>
      <c r="L98" s="190"/>
      <c r="M98" s="193"/>
    </row>
    <row r="99" spans="1:16" s="192" customFormat="1" ht="23.25" customHeight="1" x14ac:dyDescent="0.3">
      <c r="A99" s="191"/>
      <c r="B99" s="210"/>
      <c r="C99" s="210"/>
      <c r="D99" s="190"/>
      <c r="E99" s="224"/>
      <c r="F99" s="241"/>
      <c r="G99" s="277"/>
      <c r="H99" s="277"/>
      <c r="I99" s="278"/>
      <c r="J99" s="278"/>
      <c r="K99" s="278"/>
      <c r="L99" s="279"/>
      <c r="M99" s="280"/>
    </row>
    <row r="100" spans="1:16" s="192" customFormat="1" ht="31.5" customHeight="1" x14ac:dyDescent="0.3">
      <c r="A100" s="191"/>
      <c r="B100" s="281" t="s">
        <v>1333</v>
      </c>
      <c r="C100" s="281"/>
      <c r="D100" s="281"/>
      <c r="E100" s="224" t="s">
        <v>1316</v>
      </c>
      <c r="F100" s="251" t="s">
        <v>1304</v>
      </c>
      <c r="G100" s="193" t="s">
        <v>1305</v>
      </c>
      <c r="H100" s="193" t="s">
        <v>1334</v>
      </c>
      <c r="I100" s="210" t="s">
        <v>1335</v>
      </c>
      <c r="J100" s="210"/>
      <c r="K100" s="210"/>
      <c r="L100" s="190"/>
      <c r="M100" s="193" t="s">
        <v>1319</v>
      </c>
    </row>
    <row r="101" spans="1:16" s="192" customFormat="1" ht="20.25" x14ac:dyDescent="0.3">
      <c r="A101" s="191"/>
      <c r="B101" s="281"/>
      <c r="C101" s="281"/>
      <c r="D101" s="281"/>
      <c r="E101" s="224"/>
      <c r="F101" s="251" t="s">
        <v>1320</v>
      </c>
      <c r="G101" s="253" t="s">
        <v>1317</v>
      </c>
      <c r="H101" s="253" t="s">
        <v>1336</v>
      </c>
      <c r="I101" s="282"/>
      <c r="J101" s="282"/>
      <c r="K101" s="282"/>
      <c r="L101" s="190"/>
      <c r="M101" s="193"/>
    </row>
    <row r="102" spans="1:16" s="192" customFormat="1" ht="24" customHeight="1" x14ac:dyDescent="0.3">
      <c r="A102" s="191"/>
      <c r="B102" s="210"/>
      <c r="C102" s="210"/>
      <c r="D102" s="190"/>
      <c r="E102" s="224"/>
      <c r="F102" s="241"/>
      <c r="G102" s="277"/>
      <c r="H102" s="277"/>
      <c r="I102" s="278"/>
      <c r="J102" s="278"/>
      <c r="K102" s="278"/>
      <c r="L102" s="279"/>
      <c r="M102" s="280"/>
    </row>
    <row r="103" spans="1:16" s="192" customFormat="1" ht="31.5" customHeight="1" x14ac:dyDescent="0.3">
      <c r="A103" s="191"/>
      <c r="B103" s="281" t="s">
        <v>1337</v>
      </c>
      <c r="C103" s="281"/>
      <c r="D103" s="281"/>
      <c r="E103" s="224" t="s">
        <v>1338</v>
      </c>
      <c r="F103" s="251" t="s">
        <v>1304</v>
      </c>
      <c r="G103" s="193" t="s">
        <v>1305</v>
      </c>
      <c r="H103" s="193" t="s">
        <v>1334</v>
      </c>
      <c r="I103" s="283" t="s">
        <v>1339</v>
      </c>
      <c r="J103" s="283"/>
      <c r="K103" s="283"/>
      <c r="L103" s="190"/>
      <c r="M103" s="193" t="s">
        <v>1340</v>
      </c>
    </row>
    <row r="104" spans="1:16" s="192" customFormat="1" ht="20.25" x14ac:dyDescent="0.3">
      <c r="A104" s="191"/>
      <c r="B104" s="281"/>
      <c r="C104" s="281"/>
      <c r="D104" s="281"/>
      <c r="E104" s="224"/>
      <c r="F104" s="251" t="s">
        <v>1320</v>
      </c>
      <c r="G104" s="253" t="s">
        <v>1317</v>
      </c>
      <c r="H104" s="253" t="s">
        <v>1336</v>
      </c>
      <c r="I104" s="284"/>
      <c r="J104" s="284"/>
      <c r="K104" s="284"/>
      <c r="L104" s="190"/>
      <c r="M104" s="193"/>
    </row>
    <row r="105" spans="1:16" s="192" customFormat="1" ht="23.25" customHeight="1" x14ac:dyDescent="0.3">
      <c r="A105" s="191" t="s">
        <v>1341</v>
      </c>
      <c r="B105" s="210"/>
      <c r="C105" s="210"/>
      <c r="D105" s="190"/>
      <c r="E105" s="224"/>
      <c r="F105" s="241"/>
      <c r="G105" s="277"/>
      <c r="H105" s="277"/>
      <c r="I105" s="278"/>
      <c r="J105" s="278"/>
      <c r="K105" s="278"/>
      <c r="L105" s="279"/>
      <c r="M105" s="280"/>
    </row>
    <row r="106" spans="1:16" ht="27.75" customHeight="1" x14ac:dyDescent="0.3">
      <c r="A106" s="191"/>
      <c r="B106" s="210" t="s">
        <v>1342</v>
      </c>
      <c r="C106" s="210"/>
      <c r="D106" s="190"/>
      <c r="E106" s="224" t="s">
        <v>1343</v>
      </c>
      <c r="F106" s="251" t="s">
        <v>1320</v>
      </c>
      <c r="G106" s="254" t="s">
        <v>1344</v>
      </c>
      <c r="H106" s="254" t="s">
        <v>1321</v>
      </c>
      <c r="I106" s="285" t="s">
        <v>1345</v>
      </c>
      <c r="J106" s="285"/>
      <c r="K106" s="285"/>
      <c r="L106" s="285"/>
      <c r="M106" s="254" t="s">
        <v>1319</v>
      </c>
      <c r="N106" s="192"/>
      <c r="O106" s="192"/>
      <c r="P106" s="192"/>
    </row>
    <row r="107" spans="1:16" ht="22.5" customHeight="1" x14ac:dyDescent="0.3">
      <c r="A107" s="191"/>
      <c r="B107" s="190"/>
      <c r="C107" s="190"/>
      <c r="D107" s="190"/>
      <c r="E107" s="224"/>
      <c r="F107" s="241"/>
      <c r="G107" s="274"/>
      <c r="H107" s="274"/>
      <c r="I107" s="259"/>
      <c r="J107" s="259"/>
      <c r="K107" s="286"/>
      <c r="L107" s="287"/>
      <c r="M107" s="253"/>
      <c r="N107" s="192"/>
      <c r="O107" s="192"/>
      <c r="P107" s="192"/>
    </row>
    <row r="108" spans="1:16" ht="33" customHeight="1" x14ac:dyDescent="0.3">
      <c r="A108" s="191"/>
      <c r="B108" s="190" t="s">
        <v>1346</v>
      </c>
      <c r="C108" s="190"/>
      <c r="D108" s="237"/>
      <c r="E108" s="224" t="s">
        <v>1343</v>
      </c>
      <c r="F108" s="251" t="s">
        <v>1304</v>
      </c>
      <c r="G108" s="253" t="s">
        <v>1305</v>
      </c>
      <c r="H108" s="253" t="s">
        <v>1347</v>
      </c>
      <c r="I108" s="262" t="s">
        <v>1348</v>
      </c>
      <c r="J108" s="262"/>
      <c r="K108" s="262"/>
      <c r="L108" s="288"/>
      <c r="M108" s="253" t="s">
        <v>1319</v>
      </c>
      <c r="N108" s="192"/>
      <c r="O108" s="192"/>
      <c r="P108" s="192"/>
    </row>
    <row r="109" spans="1:16" s="289" customFormat="1" ht="27" customHeight="1" x14ac:dyDescent="0.25">
      <c r="F109" s="290" t="s">
        <v>1320</v>
      </c>
      <c r="G109" s="291" t="s">
        <v>1317</v>
      </c>
      <c r="H109" s="254" t="s">
        <v>1349</v>
      </c>
      <c r="I109" s="291"/>
      <c r="J109" s="291"/>
      <c r="K109" s="291"/>
      <c r="L109" s="291"/>
      <c r="M109" s="291"/>
    </row>
    <row r="110" spans="1:16" s="192" customFormat="1" ht="12" customHeight="1" x14ac:dyDescent="0.25">
      <c r="A110" s="229"/>
      <c r="B110" s="169"/>
      <c r="C110" s="169"/>
      <c r="D110" s="169"/>
      <c r="E110" s="169"/>
      <c r="F110" s="292"/>
      <c r="G110" s="169"/>
      <c r="H110" s="169"/>
      <c r="I110" s="169"/>
      <c r="J110" s="169"/>
      <c r="K110" s="169"/>
      <c r="L110" s="169"/>
      <c r="M110" s="169"/>
      <c r="N110" s="233"/>
      <c r="O110" s="233"/>
      <c r="P110" s="233"/>
    </row>
    <row r="111" spans="1:16" s="192" customFormat="1" ht="52.5" customHeight="1" x14ac:dyDescent="0.3">
      <c r="A111" s="191"/>
      <c r="B111" s="241" t="s">
        <v>1350</v>
      </c>
      <c r="C111" s="190"/>
      <c r="D111" s="213"/>
      <c r="E111" s="224" t="s">
        <v>1343</v>
      </c>
      <c r="F111" s="293" t="s">
        <v>1351</v>
      </c>
      <c r="G111" s="253" t="s">
        <v>1305</v>
      </c>
      <c r="H111" s="253" t="s">
        <v>1317</v>
      </c>
      <c r="I111" s="262" t="s">
        <v>1352</v>
      </c>
      <c r="J111" s="262"/>
      <c r="K111" s="262"/>
      <c r="L111" s="262"/>
      <c r="M111" s="294" t="s">
        <v>1340</v>
      </c>
    </row>
    <row r="112" spans="1:16" s="192" customFormat="1" ht="48" customHeight="1" x14ac:dyDescent="0.3">
      <c r="A112" s="191"/>
      <c r="B112" s="295" t="s">
        <v>1353</v>
      </c>
      <c r="C112" s="210"/>
      <c r="D112" s="190"/>
      <c r="E112" s="190"/>
      <c r="F112" s="293" t="s">
        <v>1354</v>
      </c>
      <c r="G112" s="253" t="s">
        <v>1317</v>
      </c>
      <c r="H112" s="253" t="s">
        <v>1349</v>
      </c>
      <c r="I112" s="262"/>
      <c r="J112" s="262"/>
      <c r="K112" s="262"/>
      <c r="L112" s="262"/>
      <c r="M112" s="294"/>
    </row>
    <row r="113" spans="1:16" s="192" customFormat="1" ht="40.5" x14ac:dyDescent="0.3">
      <c r="A113" s="191"/>
      <c r="B113" s="190"/>
      <c r="C113" s="190"/>
      <c r="D113" s="190"/>
      <c r="E113" s="190"/>
      <c r="F113" s="293" t="s">
        <v>1355</v>
      </c>
      <c r="G113" s="254" t="s">
        <v>1317</v>
      </c>
      <c r="H113" s="254" t="s">
        <v>1356</v>
      </c>
      <c r="I113" s="282"/>
      <c r="J113" s="282"/>
      <c r="K113" s="282"/>
      <c r="L113" s="282"/>
      <c r="M113" s="296"/>
    </row>
    <row r="114" spans="1:16" s="192" customFormat="1" ht="20.25" x14ac:dyDescent="0.3">
      <c r="A114" s="191"/>
      <c r="B114" s="210"/>
      <c r="C114" s="210"/>
      <c r="D114" s="190"/>
      <c r="E114" s="224"/>
      <c r="F114" s="241"/>
      <c r="G114" s="277"/>
      <c r="H114" s="277"/>
      <c r="I114" s="278"/>
      <c r="J114" s="278"/>
      <c r="K114" s="278"/>
      <c r="L114" s="279"/>
      <c r="M114" s="297"/>
    </row>
    <row r="115" spans="1:16" s="192" customFormat="1" ht="36" customHeight="1" x14ac:dyDescent="0.3">
      <c r="A115" s="229" t="s">
        <v>1341</v>
      </c>
      <c r="B115" s="190" t="s">
        <v>1357</v>
      </c>
      <c r="C115" s="190"/>
      <c r="D115" s="237"/>
      <c r="E115" s="224" t="s">
        <v>1316</v>
      </c>
      <c r="F115" s="251" t="s">
        <v>1320</v>
      </c>
      <c r="G115" s="253" t="s">
        <v>1344</v>
      </c>
      <c r="H115" s="253" t="s">
        <v>1358</v>
      </c>
      <c r="I115" s="252" t="s">
        <v>1359</v>
      </c>
      <c r="J115" s="252"/>
      <c r="K115" s="252"/>
      <c r="L115" s="252"/>
      <c r="M115" s="298" t="s">
        <v>1319</v>
      </c>
    </row>
    <row r="116" spans="1:16" s="192" customFormat="1" ht="16.5" customHeight="1" x14ac:dyDescent="0.3">
      <c r="A116" s="229"/>
      <c r="B116" s="190"/>
      <c r="C116" s="190"/>
      <c r="D116" s="237"/>
      <c r="E116" s="224"/>
      <c r="F116" s="241"/>
      <c r="G116" s="299"/>
      <c r="H116" s="299"/>
      <c r="I116" s="255"/>
      <c r="J116" s="255"/>
      <c r="K116" s="255"/>
      <c r="L116" s="255"/>
      <c r="M116" s="300"/>
    </row>
    <row r="117" spans="1:16" s="192" customFormat="1" ht="20.25" x14ac:dyDescent="0.3">
      <c r="A117" s="191"/>
      <c r="B117" s="210" t="s">
        <v>1360</v>
      </c>
      <c r="C117" s="210"/>
      <c r="D117" s="237"/>
      <c r="E117" s="224" t="s">
        <v>1316</v>
      </c>
      <c r="F117" s="241"/>
      <c r="G117" s="241"/>
      <c r="H117" s="241"/>
      <c r="I117" s="190"/>
      <c r="J117" s="190"/>
      <c r="K117" s="190"/>
      <c r="L117" s="190"/>
      <c r="M117" s="190"/>
    </row>
    <row r="118" spans="1:16" s="192" customFormat="1" ht="9.75" customHeight="1" x14ac:dyDescent="0.3">
      <c r="A118" s="191"/>
      <c r="B118" s="301"/>
      <c r="C118" s="301"/>
      <c r="D118" s="190"/>
      <c r="E118" s="224"/>
      <c r="F118" s="251"/>
      <c r="G118" s="253"/>
      <c r="H118" s="253"/>
      <c r="I118" s="259"/>
      <c r="J118" s="259"/>
      <c r="K118" s="259"/>
      <c r="L118" s="259"/>
      <c r="M118" s="259"/>
    </row>
    <row r="119" spans="1:16" s="192" customFormat="1" ht="27.75" customHeight="1" x14ac:dyDescent="0.3">
      <c r="A119" s="191"/>
      <c r="B119" s="301" t="s">
        <v>1361</v>
      </c>
      <c r="C119" s="210"/>
      <c r="D119" s="237"/>
      <c r="E119" s="224"/>
      <c r="F119" s="302" t="s">
        <v>1304</v>
      </c>
      <c r="G119" s="193" t="s">
        <v>1305</v>
      </c>
      <c r="H119" s="193" t="s">
        <v>1347</v>
      </c>
      <c r="I119" s="303" t="s">
        <v>1362</v>
      </c>
      <c r="J119" s="303"/>
      <c r="K119" s="303"/>
      <c r="L119" s="190"/>
      <c r="M119" s="224" t="s">
        <v>1319</v>
      </c>
    </row>
    <row r="120" spans="1:16" s="233" customFormat="1" ht="27.75" customHeight="1" x14ac:dyDescent="0.3">
      <c r="A120" s="191"/>
      <c r="B120" s="287"/>
      <c r="C120" s="301"/>
      <c r="D120" s="304"/>
      <c r="E120" s="193"/>
      <c r="F120" s="302" t="s">
        <v>1320</v>
      </c>
      <c r="G120" s="193" t="s">
        <v>1363</v>
      </c>
      <c r="H120" s="193" t="s">
        <v>1356</v>
      </c>
      <c r="I120" s="190"/>
      <c r="J120" s="190"/>
      <c r="K120" s="190"/>
      <c r="L120" s="287"/>
      <c r="M120" s="190"/>
      <c r="N120" s="192"/>
      <c r="O120" s="192"/>
      <c r="P120" s="192"/>
    </row>
    <row r="121" spans="1:16" s="192" customFormat="1" ht="9.75" customHeight="1" x14ac:dyDescent="0.3">
      <c r="A121" s="191"/>
      <c r="B121" s="301"/>
      <c r="C121" s="301"/>
      <c r="D121" s="190"/>
      <c r="E121" s="224"/>
      <c r="F121" s="251"/>
      <c r="G121" s="253"/>
      <c r="H121" s="253"/>
      <c r="I121" s="305"/>
      <c r="J121" s="305"/>
      <c r="K121" s="305"/>
      <c r="L121" s="259"/>
      <c r="M121" s="259"/>
    </row>
    <row r="122" spans="1:16" s="192" customFormat="1" ht="21.75" customHeight="1" x14ac:dyDescent="0.3">
      <c r="A122" s="191"/>
      <c r="B122" s="301" t="s">
        <v>1364</v>
      </c>
      <c r="C122" s="210"/>
      <c r="D122" s="237"/>
      <c r="E122" s="224"/>
      <c r="F122" s="302" t="s">
        <v>1304</v>
      </c>
      <c r="G122" s="193" t="s">
        <v>1323</v>
      </c>
      <c r="H122" s="193" t="s">
        <v>1365</v>
      </c>
      <c r="I122" s="303" t="s">
        <v>1366</v>
      </c>
      <c r="J122" s="303"/>
      <c r="K122" s="303"/>
      <c r="L122" s="190"/>
      <c r="M122" s="224"/>
    </row>
    <row r="123" spans="1:16" s="233" customFormat="1" ht="21.75" customHeight="1" x14ac:dyDescent="0.3">
      <c r="A123" s="191"/>
      <c r="B123" s="306"/>
      <c r="C123" s="306"/>
      <c r="D123" s="306"/>
      <c r="E123" s="306"/>
      <c r="F123" s="290" t="s">
        <v>1320</v>
      </c>
      <c r="G123" s="254" t="s">
        <v>1367</v>
      </c>
      <c r="H123" s="254" t="s">
        <v>1358</v>
      </c>
      <c r="I123" s="307"/>
      <c r="J123" s="261"/>
      <c r="K123" s="261"/>
      <c r="L123" s="308"/>
      <c r="M123" s="261"/>
      <c r="N123" s="192"/>
      <c r="O123" s="192"/>
      <c r="P123" s="192"/>
    </row>
    <row r="124" spans="1:16" s="192" customFormat="1" ht="20.25" x14ac:dyDescent="0.3">
      <c r="A124" s="191"/>
      <c r="B124" s="210" t="s">
        <v>1368</v>
      </c>
      <c r="C124" s="210"/>
      <c r="D124" s="237"/>
      <c r="E124" s="224" t="s">
        <v>1316</v>
      </c>
      <c r="F124" s="241"/>
      <c r="G124" s="241"/>
      <c r="H124" s="241"/>
      <c r="I124" s="190"/>
      <c r="J124" s="190"/>
      <c r="K124" s="190"/>
      <c r="L124" s="190"/>
      <c r="M124" s="190"/>
    </row>
    <row r="125" spans="1:16" s="192" customFormat="1" ht="9.75" customHeight="1" x14ac:dyDescent="0.3">
      <c r="A125" s="191"/>
      <c r="B125" s="301"/>
      <c r="C125" s="301"/>
      <c r="D125" s="190"/>
      <c r="E125" s="224"/>
      <c r="F125" s="251"/>
      <c r="G125" s="253"/>
      <c r="H125" s="253"/>
      <c r="I125" s="259"/>
      <c r="J125" s="259"/>
      <c r="K125" s="259"/>
      <c r="L125" s="259"/>
      <c r="M125" s="259"/>
    </row>
    <row r="126" spans="1:16" s="192" customFormat="1" ht="23.25" x14ac:dyDescent="0.3">
      <c r="A126" s="191"/>
      <c r="B126" s="301" t="s">
        <v>1361</v>
      </c>
      <c r="C126" s="210"/>
      <c r="D126" s="237"/>
      <c r="E126" s="224"/>
      <c r="F126" s="302" t="s">
        <v>1304</v>
      </c>
      <c r="G126" s="193" t="s">
        <v>1305</v>
      </c>
      <c r="H126" s="193" t="s">
        <v>1369</v>
      </c>
      <c r="I126" s="303" t="s">
        <v>1362</v>
      </c>
      <c r="J126" s="303"/>
      <c r="K126" s="303"/>
      <c r="L126" s="190"/>
      <c r="M126" s="224" t="s">
        <v>1319</v>
      </c>
    </row>
    <row r="127" spans="1:16" s="233" customFormat="1" ht="23.25" x14ac:dyDescent="0.3">
      <c r="A127" s="191"/>
      <c r="B127" s="287"/>
      <c r="C127" s="301"/>
      <c r="D127" s="304"/>
      <c r="E127" s="193"/>
      <c r="F127" s="302" t="s">
        <v>1320</v>
      </c>
      <c r="G127" s="193" t="s">
        <v>1363</v>
      </c>
      <c r="H127" s="193" t="s">
        <v>1370</v>
      </c>
      <c r="I127" s="190"/>
      <c r="J127" s="190"/>
      <c r="K127" s="190"/>
      <c r="L127" s="287"/>
      <c r="M127" s="190"/>
      <c r="N127" s="192"/>
      <c r="O127" s="192"/>
      <c r="P127" s="192"/>
    </row>
    <row r="128" spans="1:16" s="192" customFormat="1" ht="9.75" customHeight="1" x14ac:dyDescent="0.3">
      <c r="A128" s="191"/>
      <c r="B128" s="301"/>
      <c r="C128" s="301"/>
      <c r="D128" s="190"/>
      <c r="E128" s="224"/>
      <c r="F128" s="251"/>
      <c r="G128" s="253"/>
      <c r="H128" s="253"/>
      <c r="I128" s="259"/>
      <c r="J128" s="259"/>
      <c r="K128" s="259"/>
      <c r="L128" s="259"/>
      <c r="M128" s="259"/>
    </row>
    <row r="129" spans="1:16" s="192" customFormat="1" ht="21.75" customHeight="1" x14ac:dyDescent="0.3">
      <c r="A129" s="191"/>
      <c r="B129" s="301" t="s">
        <v>1364</v>
      </c>
      <c r="C129" s="210"/>
      <c r="D129" s="237"/>
      <c r="E129" s="224"/>
      <c r="F129" s="302" t="s">
        <v>1304</v>
      </c>
      <c r="G129" s="193" t="s">
        <v>1323</v>
      </c>
      <c r="H129" s="193" t="s">
        <v>1371</v>
      </c>
      <c r="I129" s="303" t="s">
        <v>1366</v>
      </c>
      <c r="J129" s="303"/>
      <c r="K129" s="303"/>
      <c r="L129" s="190"/>
      <c r="M129" s="224"/>
    </row>
    <row r="130" spans="1:16" s="233" customFormat="1" ht="21.75" customHeight="1" x14ac:dyDescent="0.3">
      <c r="A130" s="191"/>
      <c r="B130" s="306"/>
      <c r="C130" s="306"/>
      <c r="D130" s="306"/>
      <c r="E130" s="306"/>
      <c r="F130" s="290" t="s">
        <v>1320</v>
      </c>
      <c r="G130" s="254" t="s">
        <v>1367</v>
      </c>
      <c r="H130" s="254" t="s">
        <v>1372</v>
      </c>
      <c r="I130" s="307"/>
      <c r="J130" s="261"/>
      <c r="K130" s="261"/>
      <c r="L130" s="308"/>
      <c r="M130" s="261"/>
      <c r="N130" s="192"/>
      <c r="O130" s="192"/>
      <c r="P130" s="192"/>
    </row>
    <row r="131" spans="1:16" s="233" customFormat="1" ht="15" x14ac:dyDescent="0.2">
      <c r="A131" s="191"/>
      <c r="C131" s="309"/>
      <c r="D131" s="309"/>
      <c r="E131" s="309"/>
      <c r="F131" s="309"/>
      <c r="G131" s="309"/>
      <c r="H131" s="309"/>
      <c r="I131" s="309"/>
      <c r="J131" s="309"/>
      <c r="K131" s="309"/>
      <c r="L131" s="309"/>
      <c r="M131" s="192"/>
      <c r="N131" s="192"/>
      <c r="O131" s="192"/>
      <c r="P131" s="192"/>
    </row>
    <row r="132" spans="1:16" s="233" customFormat="1" ht="21" customHeight="1" x14ac:dyDescent="0.2">
      <c r="A132" s="191"/>
      <c r="B132" s="310" t="s">
        <v>1373</v>
      </c>
      <c r="C132" s="309"/>
      <c r="D132" s="309"/>
      <c r="E132" s="309"/>
      <c r="F132" s="309"/>
      <c r="G132" s="309"/>
      <c r="H132" s="309"/>
      <c r="I132" s="309"/>
      <c r="J132" s="309"/>
      <c r="K132" s="309"/>
      <c r="L132" s="309"/>
      <c r="M132" s="192"/>
      <c r="N132" s="192"/>
      <c r="O132" s="192"/>
      <c r="P132" s="192"/>
    </row>
    <row r="133" spans="1:16" s="233" customFormat="1" ht="21" x14ac:dyDescent="0.2">
      <c r="A133" s="191"/>
      <c r="B133" s="310" t="s">
        <v>1374</v>
      </c>
      <c r="C133" s="311"/>
      <c r="D133" s="311"/>
      <c r="E133" s="311"/>
      <c r="F133" s="311"/>
      <c r="G133" s="311"/>
      <c r="H133" s="311"/>
      <c r="I133" s="311"/>
      <c r="J133" s="311"/>
      <c r="K133" s="311"/>
      <c r="L133" s="311"/>
      <c r="M133" s="192"/>
      <c r="N133" s="192"/>
      <c r="O133" s="192"/>
      <c r="P133" s="192"/>
    </row>
    <row r="134" spans="1:16" s="233" customFormat="1" ht="21" x14ac:dyDescent="0.2">
      <c r="A134" s="191"/>
      <c r="B134" s="310" t="s">
        <v>1375</v>
      </c>
      <c r="C134" s="311"/>
      <c r="D134" s="311"/>
      <c r="E134" s="311"/>
      <c r="F134" s="311"/>
      <c r="G134" s="311"/>
      <c r="H134" s="311"/>
      <c r="I134" s="311"/>
      <c r="J134" s="311"/>
      <c r="K134" s="311"/>
      <c r="L134" s="311"/>
      <c r="M134" s="192"/>
      <c r="N134" s="192"/>
      <c r="O134" s="192"/>
      <c r="P134" s="192"/>
    </row>
    <row r="135" spans="1:16" s="233" customFormat="1" ht="18" x14ac:dyDescent="0.2">
      <c r="A135" s="191"/>
      <c r="B135" s="310"/>
      <c r="C135" s="311"/>
      <c r="D135" s="311"/>
      <c r="E135" s="311"/>
      <c r="F135" s="311"/>
      <c r="G135" s="311"/>
      <c r="H135" s="311"/>
      <c r="I135" s="311"/>
      <c r="J135" s="311"/>
      <c r="K135" s="311"/>
      <c r="L135" s="311"/>
      <c r="M135" s="192"/>
      <c r="N135" s="192"/>
      <c r="O135" s="192"/>
      <c r="P135" s="192"/>
    </row>
    <row r="136" spans="1:16" s="192" customFormat="1" ht="23.25" x14ac:dyDescent="0.35">
      <c r="A136" s="229"/>
      <c r="B136" s="177" t="s">
        <v>1376</v>
      </c>
      <c r="C136" s="230"/>
      <c r="D136" s="231"/>
      <c r="E136" s="231"/>
      <c r="F136" s="231"/>
      <c r="G136" s="231"/>
      <c r="H136" s="231"/>
      <c r="I136" s="231"/>
      <c r="J136" s="231"/>
      <c r="K136" s="231"/>
      <c r="L136" s="232"/>
      <c r="M136" s="232"/>
      <c r="N136" s="233"/>
      <c r="O136" s="233"/>
      <c r="P136" s="233"/>
    </row>
    <row r="137" spans="1:16" s="233" customFormat="1" ht="18" x14ac:dyDescent="0.25">
      <c r="A137" s="191"/>
      <c r="B137" s="312"/>
      <c r="C137" s="312"/>
      <c r="D137" s="313"/>
      <c r="E137" s="314"/>
      <c r="F137" s="315"/>
      <c r="G137" s="316"/>
      <c r="H137" s="316"/>
      <c r="I137" s="317"/>
      <c r="J137" s="192"/>
      <c r="K137" s="192"/>
      <c r="L137" s="192"/>
      <c r="M137" s="192"/>
      <c r="N137" s="192"/>
      <c r="O137" s="192"/>
      <c r="P137" s="192"/>
    </row>
    <row r="138" spans="1:16" s="233" customFormat="1" ht="21.75" customHeight="1" x14ac:dyDescent="0.3">
      <c r="A138" s="191"/>
      <c r="B138" s="318" t="s">
        <v>1377</v>
      </c>
      <c r="C138" s="318"/>
      <c r="D138" s="306"/>
      <c r="E138" s="306"/>
      <c r="F138" s="290"/>
      <c r="G138" s="319" t="s">
        <v>1294</v>
      </c>
      <c r="H138" s="319" t="s">
        <v>1295</v>
      </c>
      <c r="I138" s="190"/>
      <c r="J138" s="320" t="s">
        <v>1376</v>
      </c>
      <c r="K138" s="192"/>
      <c r="L138" s="192"/>
      <c r="M138" s="192"/>
      <c r="N138" s="192"/>
      <c r="O138" s="192"/>
      <c r="P138" s="192"/>
    </row>
    <row r="139" spans="1:16" s="233" customFormat="1" ht="24" customHeight="1" x14ac:dyDescent="0.3">
      <c r="A139" s="191"/>
      <c r="B139" s="301" t="s">
        <v>1378</v>
      </c>
      <c r="C139" s="301"/>
      <c r="D139" s="306"/>
      <c r="E139" s="306"/>
      <c r="F139" s="290"/>
      <c r="G139" s="193" t="s">
        <v>1305</v>
      </c>
      <c r="H139" s="193" t="s">
        <v>1379</v>
      </c>
      <c r="I139" s="190"/>
      <c r="J139" s="321" t="s">
        <v>1340</v>
      </c>
      <c r="K139" s="322"/>
      <c r="L139" s="322"/>
      <c r="M139" s="192"/>
      <c r="N139" s="192"/>
      <c r="O139" s="192"/>
      <c r="P139" s="192"/>
    </row>
    <row r="140" spans="1:16" s="233" customFormat="1" ht="18" x14ac:dyDescent="0.25">
      <c r="A140" s="191"/>
      <c r="B140" s="323"/>
      <c r="C140" s="323"/>
      <c r="D140" s="324"/>
      <c r="E140" s="324"/>
      <c r="F140" s="325"/>
      <c r="G140" s="326"/>
      <c r="H140" s="326"/>
      <c r="I140" s="170"/>
      <c r="J140" s="322"/>
      <c r="K140" s="322"/>
      <c r="L140" s="322"/>
      <c r="M140" s="192"/>
      <c r="N140" s="192"/>
      <c r="O140" s="192"/>
      <c r="P140" s="192"/>
    </row>
    <row r="141" spans="1:16" s="233" customFormat="1" ht="33" customHeight="1" x14ac:dyDescent="0.2">
      <c r="A141" s="191"/>
      <c r="B141" s="327" t="s">
        <v>1380</v>
      </c>
      <c r="C141" s="327"/>
      <c r="D141" s="327"/>
      <c r="E141" s="327"/>
      <c r="F141" s="327"/>
      <c r="G141" s="327"/>
      <c r="H141" s="327"/>
      <c r="I141" s="327"/>
      <c r="J141" s="327"/>
      <c r="K141" s="327"/>
      <c r="L141" s="327"/>
      <c r="M141" s="327"/>
      <c r="N141" s="192"/>
      <c r="O141" s="192"/>
      <c r="P141" s="192"/>
    </row>
    <row r="142" spans="1:16" s="233" customFormat="1" ht="15" x14ac:dyDescent="0.2">
      <c r="A142" s="191"/>
      <c r="B142" s="192"/>
      <c r="C142" s="192"/>
      <c r="D142" s="314"/>
      <c r="E142" s="314"/>
      <c r="F142" s="315"/>
      <c r="G142" s="328"/>
      <c r="H142" s="328"/>
      <c r="I142" s="329"/>
      <c r="J142" s="192"/>
      <c r="K142" s="192"/>
      <c r="L142" s="192"/>
      <c r="M142" s="192"/>
      <c r="N142" s="192"/>
      <c r="O142" s="192"/>
      <c r="P142" s="192"/>
    </row>
    <row r="143" spans="1:16" s="233" customFormat="1" ht="28.5" customHeight="1" x14ac:dyDescent="0.2">
      <c r="A143" s="191"/>
      <c r="B143" s="330" t="s">
        <v>1381</v>
      </c>
      <c r="C143" s="330"/>
      <c r="D143" s="330"/>
      <c r="E143" s="330"/>
      <c r="F143" s="330"/>
      <c r="G143" s="330"/>
      <c r="H143" s="330"/>
      <c r="I143" s="330"/>
      <c r="J143" s="330"/>
      <c r="K143" s="330"/>
      <c r="L143" s="330"/>
      <c r="M143" s="192"/>
      <c r="N143" s="192"/>
      <c r="O143" s="192"/>
      <c r="P143" s="192"/>
    </row>
    <row r="144" spans="1:16" s="233" customFormat="1" ht="15.75" customHeight="1" x14ac:dyDescent="0.2">
      <c r="A144" s="191"/>
      <c r="B144" s="311"/>
      <c r="C144" s="311"/>
      <c r="D144" s="311"/>
      <c r="E144" s="311"/>
      <c r="F144" s="311"/>
      <c r="G144" s="311"/>
      <c r="H144" s="311"/>
      <c r="I144" s="311"/>
      <c r="J144" s="311"/>
      <c r="K144" s="311"/>
      <c r="L144" s="311"/>
      <c r="M144" s="192"/>
      <c r="N144" s="192"/>
      <c r="O144" s="192"/>
      <c r="P144" s="192"/>
    </row>
    <row r="145" spans="1:16" s="192" customFormat="1" ht="23.25" x14ac:dyDescent="0.35">
      <c r="A145" s="229"/>
      <c r="B145" s="177" t="s">
        <v>1382</v>
      </c>
      <c r="C145" s="230"/>
      <c r="D145" s="231"/>
      <c r="E145" s="231"/>
      <c r="F145" s="231"/>
      <c r="G145" s="231"/>
      <c r="H145" s="231"/>
      <c r="I145" s="231"/>
      <c r="J145" s="231"/>
      <c r="K145" s="231"/>
      <c r="L145" s="232"/>
      <c r="M145" s="232"/>
      <c r="N145" s="233"/>
      <c r="O145" s="233"/>
      <c r="P145" s="233"/>
    </row>
    <row r="146" spans="1:16" s="233" customFormat="1" ht="18" x14ac:dyDescent="0.2">
      <c r="A146" s="191"/>
      <c r="B146" s="312"/>
      <c r="C146" s="312"/>
      <c r="D146" s="314"/>
      <c r="E146" s="314"/>
      <c r="F146" s="315"/>
      <c r="G146" s="328"/>
      <c r="H146" s="328"/>
      <c r="I146" s="329"/>
      <c r="J146" s="192"/>
      <c r="K146" s="192"/>
      <c r="L146" s="192"/>
      <c r="M146" s="192"/>
      <c r="N146" s="192"/>
      <c r="O146" s="192"/>
      <c r="P146" s="192"/>
    </row>
    <row r="147" spans="1:16" s="233" customFormat="1" ht="20.25" x14ac:dyDescent="0.3">
      <c r="A147" s="191"/>
      <c r="B147" s="331" t="s">
        <v>1383</v>
      </c>
      <c r="C147" s="331"/>
      <c r="D147" s="306"/>
      <c r="E147" s="306"/>
      <c r="F147" s="290"/>
      <c r="G147" s="193"/>
      <c r="H147" s="224" t="s">
        <v>1290</v>
      </c>
      <c r="I147" s="192"/>
      <c r="J147" s="192"/>
      <c r="K147" s="192"/>
      <c r="L147" s="192"/>
      <c r="M147" s="192"/>
      <c r="N147" s="192"/>
      <c r="O147" s="192"/>
      <c r="P147" s="192"/>
    </row>
    <row r="148" spans="1:16" s="233" customFormat="1" ht="20.25" x14ac:dyDescent="0.3">
      <c r="A148" s="191"/>
      <c r="B148" s="331" t="s">
        <v>1384</v>
      </c>
      <c r="C148" s="331"/>
      <c r="D148" s="306"/>
      <c r="E148" s="306"/>
      <c r="F148" s="290"/>
      <c r="G148" s="193"/>
      <c r="H148" s="224" t="s">
        <v>1290</v>
      </c>
      <c r="I148" s="192"/>
      <c r="J148" s="192"/>
      <c r="K148" s="192"/>
      <c r="L148" s="192"/>
      <c r="M148" s="192"/>
      <c r="N148" s="192"/>
      <c r="O148" s="192"/>
      <c r="P148" s="192"/>
    </row>
    <row r="149" spans="1:16" s="233" customFormat="1" ht="20.25" x14ac:dyDescent="0.3">
      <c r="A149" s="191"/>
      <c r="B149" s="331" t="s">
        <v>1385</v>
      </c>
      <c r="C149" s="331"/>
      <c r="D149" s="306"/>
      <c r="E149" s="306"/>
      <c r="F149" s="290"/>
      <c r="G149" s="193"/>
      <c r="H149" s="224" t="s">
        <v>1290</v>
      </c>
      <c r="I149" s="192"/>
      <c r="J149" s="192"/>
      <c r="K149" s="192"/>
      <c r="L149" s="192"/>
      <c r="M149" s="192"/>
      <c r="N149" s="192"/>
      <c r="O149" s="192"/>
      <c r="P149" s="192"/>
    </row>
    <row r="150" spans="1:16" s="233" customFormat="1" ht="15" x14ac:dyDescent="0.2">
      <c r="A150" s="191"/>
      <c r="B150" s="314"/>
      <c r="C150" s="314"/>
      <c r="D150" s="314"/>
      <c r="E150" s="314"/>
      <c r="F150" s="315"/>
      <c r="G150" s="328"/>
      <c r="H150" s="328"/>
      <c r="I150" s="329"/>
      <c r="J150" s="192"/>
      <c r="K150" s="192"/>
      <c r="L150" s="192"/>
      <c r="M150" s="192"/>
      <c r="N150" s="192"/>
      <c r="O150" s="192"/>
      <c r="P150" s="192"/>
    </row>
    <row r="151" spans="1:16" s="192" customFormat="1" ht="23.25" x14ac:dyDescent="0.35">
      <c r="A151" s="229"/>
      <c r="B151" s="177" t="s">
        <v>1386</v>
      </c>
      <c r="C151" s="230"/>
      <c r="D151" s="231"/>
      <c r="E151" s="231"/>
      <c r="F151" s="231"/>
      <c r="G151" s="231"/>
      <c r="H151" s="231"/>
      <c r="I151" s="231"/>
      <c r="J151" s="231"/>
      <c r="K151" s="231"/>
      <c r="L151" s="232"/>
      <c r="M151" s="232"/>
      <c r="N151" s="233"/>
      <c r="O151" s="233"/>
      <c r="P151" s="233"/>
    </row>
    <row r="152" spans="1:16" s="192" customFormat="1" ht="15.75" x14ac:dyDescent="0.25">
      <c r="A152" s="229"/>
    </row>
    <row r="153" spans="1:16" s="233" customFormat="1" ht="20.25" x14ac:dyDescent="0.3">
      <c r="A153" s="191" t="s">
        <v>1387</v>
      </c>
      <c r="B153" s="332" t="s">
        <v>1388</v>
      </c>
      <c r="C153" s="332"/>
      <c r="D153" s="332"/>
      <c r="E153" s="332"/>
      <c r="F153" s="287"/>
      <c r="G153" s="287"/>
      <c r="H153" s="333">
        <v>29977336595</v>
      </c>
      <c r="I153" s="287"/>
      <c r="J153" s="287"/>
      <c r="K153" s="334"/>
      <c r="L153" s="334"/>
    </row>
    <row r="154" spans="1:16" s="233" customFormat="1" ht="20.25" x14ac:dyDescent="0.3">
      <c r="A154" s="191"/>
      <c r="B154" s="287"/>
      <c r="C154" s="287"/>
      <c r="D154" s="287"/>
      <c r="E154" s="287"/>
      <c r="F154" s="287"/>
      <c r="G154" s="287"/>
      <c r="H154" s="287"/>
      <c r="I154" s="287"/>
      <c r="J154" s="287"/>
      <c r="K154" s="287"/>
      <c r="L154" s="287"/>
    </row>
    <row r="155" spans="1:16" s="233" customFormat="1" ht="20.25" x14ac:dyDescent="0.3">
      <c r="A155" s="191"/>
      <c r="B155" s="335" t="s">
        <v>1389</v>
      </c>
      <c r="C155" s="335"/>
      <c r="D155" s="335"/>
      <c r="E155" s="335"/>
      <c r="F155" s="287"/>
      <c r="G155" s="287"/>
      <c r="H155" s="336">
        <v>36754698208.141396</v>
      </c>
      <c r="I155" s="287"/>
      <c r="J155" s="287" t="s">
        <v>1390</v>
      </c>
      <c r="K155" s="287"/>
      <c r="L155" s="337">
        <v>38689153317.915573</v>
      </c>
    </row>
    <row r="156" spans="1:16" s="233" customFormat="1" ht="23.25" x14ac:dyDescent="0.3">
      <c r="A156" s="191"/>
      <c r="B156" s="338" t="s">
        <v>1391</v>
      </c>
      <c r="C156" s="338"/>
      <c r="D156" s="339"/>
      <c r="E156" s="339"/>
      <c r="F156" s="287"/>
      <c r="G156" s="287"/>
      <c r="H156" s="340"/>
      <c r="I156" s="287"/>
      <c r="J156" s="287" t="s">
        <v>1392</v>
      </c>
      <c r="K156" s="287"/>
      <c r="L156" s="337">
        <v>36754698208.141396</v>
      </c>
    </row>
    <row r="157" spans="1:16" s="192" customFormat="1" ht="23.25" x14ac:dyDescent="0.3">
      <c r="A157" s="191"/>
      <c r="B157" s="338" t="s">
        <v>1393</v>
      </c>
      <c r="C157" s="338"/>
      <c r="D157" s="287"/>
      <c r="E157" s="287"/>
      <c r="F157" s="287"/>
      <c r="G157" s="287"/>
      <c r="H157" s="340"/>
      <c r="I157" s="287"/>
      <c r="J157" s="287" t="s">
        <v>1394</v>
      </c>
      <c r="K157" s="287"/>
      <c r="L157" s="341">
        <v>0.95</v>
      </c>
      <c r="M157" s="233"/>
      <c r="N157" s="233"/>
      <c r="O157" s="233"/>
      <c r="P157" s="233"/>
    </row>
    <row r="158" spans="1:16" s="192" customFormat="1" ht="20.25" x14ac:dyDescent="0.3">
      <c r="A158" s="191"/>
      <c r="B158" s="287" t="s">
        <v>1395</v>
      </c>
      <c r="C158" s="287"/>
      <c r="D158" s="287"/>
      <c r="E158" s="287"/>
      <c r="F158" s="287"/>
      <c r="G158" s="287"/>
      <c r="H158" s="342">
        <v>0</v>
      </c>
      <c r="I158" s="287"/>
      <c r="J158" s="287" t="s">
        <v>1396</v>
      </c>
      <c r="K158" s="287"/>
      <c r="L158" s="343">
        <v>0.97</v>
      </c>
      <c r="M158" s="233"/>
      <c r="N158" s="233"/>
      <c r="O158" s="233"/>
      <c r="P158" s="233"/>
    </row>
    <row r="159" spans="1:16" s="192" customFormat="1" ht="20.25" x14ac:dyDescent="0.3">
      <c r="A159" s="191"/>
      <c r="B159" s="287" t="s">
        <v>1397</v>
      </c>
      <c r="C159" s="287"/>
      <c r="D159" s="287"/>
      <c r="E159" s="287"/>
      <c r="F159" s="287"/>
      <c r="G159" s="287"/>
      <c r="H159" s="342"/>
      <c r="I159" s="287"/>
      <c r="J159" s="287"/>
      <c r="K159" s="287"/>
      <c r="L159" s="287"/>
      <c r="M159" s="233"/>
      <c r="N159" s="233"/>
      <c r="O159" s="233"/>
      <c r="P159" s="233"/>
    </row>
    <row r="160" spans="1:16" s="192" customFormat="1" ht="20.25" x14ac:dyDescent="0.3">
      <c r="A160" s="191"/>
      <c r="B160" s="338" t="s">
        <v>1398</v>
      </c>
      <c r="C160" s="338"/>
      <c r="D160" s="339"/>
      <c r="E160" s="339"/>
      <c r="F160" s="287"/>
      <c r="G160" s="287"/>
      <c r="H160" s="336">
        <v>100</v>
      </c>
      <c r="I160" s="287"/>
      <c r="J160" s="335" t="s">
        <v>1399</v>
      </c>
      <c r="K160" s="335"/>
      <c r="L160" s="344">
        <v>1.03</v>
      </c>
      <c r="M160" s="233"/>
      <c r="N160" s="233"/>
      <c r="O160" s="233"/>
      <c r="P160" s="233"/>
    </row>
    <row r="161" spans="1:16" s="217" customFormat="1" ht="23.25" x14ac:dyDescent="0.3">
      <c r="A161" s="218"/>
      <c r="B161" s="338" t="s">
        <v>1400</v>
      </c>
      <c r="C161" s="345"/>
      <c r="D161" s="345"/>
      <c r="E161" s="345"/>
      <c r="F161" s="335"/>
      <c r="G161" s="335"/>
      <c r="H161" s="346">
        <v>0</v>
      </c>
      <c r="I161" s="335"/>
      <c r="J161" s="287" t="s">
        <v>1401</v>
      </c>
      <c r="K161" s="287"/>
      <c r="L161" s="347">
        <v>1.05263157880417</v>
      </c>
      <c r="M161" s="348"/>
      <c r="N161" s="348"/>
      <c r="O161" s="348"/>
      <c r="P161" s="348"/>
    </row>
    <row r="162" spans="1:16" s="192" customFormat="1" ht="20.25" x14ac:dyDescent="0.3">
      <c r="A162" s="191"/>
      <c r="B162" s="338" t="s">
        <v>1402</v>
      </c>
      <c r="C162" s="338"/>
      <c r="D162" s="339"/>
      <c r="E162" s="339"/>
      <c r="F162" s="287"/>
      <c r="G162" s="287"/>
      <c r="H162" s="342">
        <v>0</v>
      </c>
      <c r="I162" s="287"/>
      <c r="M162" s="233"/>
      <c r="N162" s="233"/>
      <c r="O162" s="233"/>
      <c r="P162" s="233"/>
    </row>
    <row r="163" spans="1:16" s="192" customFormat="1" ht="20.25" x14ac:dyDescent="0.3">
      <c r="A163" s="191"/>
      <c r="B163" s="287" t="s">
        <v>1403</v>
      </c>
      <c r="C163" s="287"/>
      <c r="D163" s="287"/>
      <c r="E163" s="287"/>
      <c r="F163" s="287"/>
      <c r="G163" s="287"/>
      <c r="H163" s="342">
        <v>0</v>
      </c>
      <c r="I163" s="287"/>
      <c r="J163" s="287"/>
      <c r="K163" s="287"/>
      <c r="L163" s="287"/>
      <c r="M163" s="233"/>
      <c r="N163" s="233"/>
      <c r="O163" s="233"/>
      <c r="P163" s="233"/>
    </row>
    <row r="164" spans="1:16" s="192" customFormat="1" ht="20.25" x14ac:dyDescent="0.3">
      <c r="A164" s="191"/>
      <c r="B164" s="287" t="s">
        <v>1404</v>
      </c>
      <c r="C164" s="287"/>
      <c r="D164" s="287"/>
      <c r="E164" s="287"/>
      <c r="F164" s="287"/>
      <c r="G164" s="287"/>
      <c r="H164" s="342">
        <v>0</v>
      </c>
      <c r="I164" s="287"/>
      <c r="J164" s="287"/>
      <c r="K164" s="287"/>
      <c r="L164" s="287"/>
      <c r="M164" s="233"/>
      <c r="N164" s="233"/>
      <c r="O164" s="233"/>
      <c r="P164" s="233"/>
    </row>
    <row r="165" spans="1:16" s="192" customFormat="1" ht="20.25" x14ac:dyDescent="0.3">
      <c r="A165" s="191"/>
      <c r="B165" s="287" t="s">
        <v>1405</v>
      </c>
      <c r="C165" s="287"/>
      <c r="D165" s="287"/>
      <c r="E165" s="287"/>
      <c r="F165" s="287"/>
      <c r="G165" s="287"/>
      <c r="H165" s="342">
        <v>0</v>
      </c>
      <c r="I165" s="287"/>
      <c r="J165" s="287"/>
      <c r="K165" s="287"/>
      <c r="L165" s="287"/>
      <c r="M165" s="233"/>
      <c r="N165" s="233"/>
      <c r="O165" s="233"/>
      <c r="P165" s="233"/>
    </row>
    <row r="166" spans="1:16" s="192" customFormat="1" ht="20.25" x14ac:dyDescent="0.3">
      <c r="A166" s="191"/>
      <c r="B166" s="287" t="s">
        <v>1406</v>
      </c>
      <c r="C166" s="287"/>
      <c r="D166" s="287"/>
      <c r="E166" s="287"/>
      <c r="F166" s="287"/>
      <c r="G166" s="287"/>
      <c r="H166" s="342">
        <v>0</v>
      </c>
      <c r="I166" s="287"/>
      <c r="J166" s="287"/>
      <c r="K166" s="287"/>
      <c r="L166" s="287"/>
      <c r="M166" s="233"/>
      <c r="N166" s="233"/>
      <c r="O166" s="233"/>
      <c r="P166" s="233"/>
    </row>
    <row r="167" spans="1:16" s="192" customFormat="1" ht="21" thickBot="1" x14ac:dyDescent="0.35">
      <c r="A167" s="191"/>
      <c r="B167" s="349" t="s">
        <v>1407</v>
      </c>
      <c r="C167" s="349"/>
      <c r="D167" s="350"/>
      <c r="E167" s="350"/>
      <c r="F167" s="287"/>
      <c r="G167" s="287"/>
      <c r="H167" s="351">
        <v>36754698308.141396</v>
      </c>
      <c r="I167" s="287"/>
      <c r="J167" s="287"/>
      <c r="K167" s="287"/>
      <c r="L167" s="287"/>
      <c r="M167" s="233"/>
      <c r="N167" s="233"/>
      <c r="O167" s="233"/>
      <c r="P167" s="233"/>
    </row>
    <row r="168" spans="1:16" s="192" customFormat="1" ht="21" thickTop="1" x14ac:dyDescent="0.3">
      <c r="A168" s="191"/>
      <c r="B168" s="287"/>
      <c r="C168" s="287"/>
      <c r="D168" s="287"/>
      <c r="E168" s="287"/>
      <c r="F168" s="287"/>
      <c r="G168" s="287"/>
      <c r="H168" s="287"/>
      <c r="I168" s="287"/>
      <c r="J168" s="287"/>
      <c r="K168" s="287"/>
      <c r="L168" s="287"/>
      <c r="M168" s="233"/>
      <c r="N168" s="233"/>
      <c r="O168" s="233"/>
      <c r="P168" s="233"/>
    </row>
    <row r="169" spans="1:16" s="192" customFormat="1" ht="20.25" x14ac:dyDescent="0.3">
      <c r="A169" s="191" t="s">
        <v>1408</v>
      </c>
      <c r="B169" s="332" t="s">
        <v>1409</v>
      </c>
      <c r="C169" s="332"/>
      <c r="D169" s="332"/>
      <c r="E169" s="332"/>
      <c r="F169" s="287"/>
      <c r="G169" s="287"/>
      <c r="H169" s="352" t="s">
        <v>1725</v>
      </c>
      <c r="I169" s="287"/>
      <c r="J169" s="287"/>
      <c r="K169" s="287"/>
      <c r="L169" s="287"/>
      <c r="M169" s="233"/>
      <c r="N169" s="233"/>
      <c r="O169" s="233"/>
      <c r="P169" s="233"/>
    </row>
    <row r="170" spans="1:16" s="192" customFormat="1" ht="16.5" x14ac:dyDescent="0.25">
      <c r="A170" s="191"/>
      <c r="B170" s="353"/>
      <c r="C170" s="353"/>
      <c r="D170" s="353"/>
      <c r="E170" s="353"/>
      <c r="F170" s="353"/>
      <c r="G170" s="353"/>
      <c r="H170" s="353"/>
      <c r="I170" s="353"/>
      <c r="J170" s="353"/>
      <c r="K170" s="353"/>
      <c r="L170" s="353"/>
      <c r="M170" s="233"/>
      <c r="N170" s="233"/>
      <c r="O170" s="233"/>
      <c r="P170" s="233"/>
    </row>
    <row r="171" spans="1:16" s="192" customFormat="1" ht="25.5" customHeight="1" x14ac:dyDescent="0.25">
      <c r="A171" s="191"/>
      <c r="B171" s="266" t="s">
        <v>1410</v>
      </c>
      <c r="C171" s="354"/>
      <c r="D171" s="353"/>
      <c r="E171" s="353"/>
      <c r="F171" s="353"/>
      <c r="G171" s="353"/>
      <c r="H171" s="353"/>
      <c r="I171" s="353"/>
      <c r="J171" s="353"/>
      <c r="K171" s="353"/>
      <c r="L171" s="353"/>
      <c r="M171" s="233"/>
      <c r="N171" s="233"/>
      <c r="O171" s="233"/>
      <c r="P171" s="233"/>
    </row>
    <row r="172" spans="1:16" s="192" customFormat="1" ht="46.5" customHeight="1" x14ac:dyDescent="0.2">
      <c r="A172" s="191"/>
      <c r="B172" s="227" t="s">
        <v>1411</v>
      </c>
      <c r="C172" s="227"/>
      <c r="D172" s="227"/>
      <c r="E172" s="227"/>
      <c r="F172" s="227"/>
      <c r="G172" s="227"/>
      <c r="H172" s="227"/>
      <c r="I172" s="227"/>
      <c r="J172" s="227"/>
      <c r="K172" s="227"/>
      <c r="L172" s="227"/>
      <c r="M172" s="227"/>
      <c r="N172" s="233"/>
      <c r="O172" s="233"/>
      <c r="P172" s="233"/>
    </row>
    <row r="173" spans="1:16" s="192" customFormat="1" ht="10.5" customHeight="1" x14ac:dyDescent="0.2">
      <c r="A173" s="191"/>
      <c r="B173" s="233"/>
      <c r="C173" s="233"/>
      <c r="D173" s="233"/>
      <c r="E173" s="233"/>
      <c r="F173" s="233"/>
      <c r="G173" s="233"/>
      <c r="H173" s="233"/>
      <c r="I173" s="233"/>
      <c r="J173" s="233"/>
      <c r="K173" s="233"/>
      <c r="L173" s="233"/>
      <c r="M173" s="233"/>
      <c r="N173" s="233"/>
      <c r="O173" s="233"/>
      <c r="P173" s="233"/>
    </row>
    <row r="174" spans="1:16" s="192" customFormat="1" ht="23.25" x14ac:dyDescent="0.35">
      <c r="A174" s="191"/>
      <c r="B174" s="177" t="s">
        <v>1412</v>
      </c>
      <c r="C174" s="230"/>
      <c r="D174" s="355"/>
      <c r="E174" s="355"/>
      <c r="F174" s="355"/>
      <c r="G174" s="355"/>
      <c r="H174" s="355"/>
      <c r="I174" s="355"/>
      <c r="J174" s="355"/>
      <c r="K174" s="355"/>
      <c r="L174" s="355"/>
      <c r="M174" s="232"/>
      <c r="N174" s="233"/>
      <c r="O174" s="233"/>
      <c r="P174" s="233"/>
    </row>
    <row r="175" spans="1:16" s="192" customFormat="1" ht="15.75" x14ac:dyDescent="0.25">
      <c r="A175" s="229"/>
    </row>
    <row r="176" spans="1:16" s="192" customFormat="1" ht="20.25" x14ac:dyDescent="0.3">
      <c r="A176" s="191" t="s">
        <v>1413</v>
      </c>
      <c r="B176" s="204" t="s">
        <v>1414</v>
      </c>
      <c r="C176" s="204"/>
      <c r="D176" s="204"/>
      <c r="E176" s="204"/>
      <c r="F176" s="204"/>
      <c r="G176" s="204"/>
      <c r="H176" s="356">
        <v>31799992602</v>
      </c>
    </row>
    <row r="177" spans="1:16" s="192" customFormat="1" ht="20.25" x14ac:dyDescent="0.3">
      <c r="A177" s="191"/>
      <c r="B177" s="190"/>
      <c r="C177" s="190"/>
      <c r="D177" s="190"/>
      <c r="E177" s="190"/>
      <c r="F177" s="190"/>
      <c r="G177" s="190"/>
      <c r="H177" s="190"/>
    </row>
    <row r="178" spans="1:16" s="192" customFormat="1" ht="23.25" customHeight="1" x14ac:dyDescent="0.3">
      <c r="A178" s="191"/>
      <c r="B178" s="216" t="s">
        <v>1415</v>
      </c>
      <c r="C178" s="216"/>
      <c r="D178" s="216"/>
      <c r="E178" s="216"/>
      <c r="F178" s="190"/>
      <c r="G178" s="190"/>
      <c r="H178" s="336">
        <v>38395733529.265762</v>
      </c>
    </row>
    <row r="179" spans="1:16" s="192" customFormat="1" ht="23.25" customHeight="1" x14ac:dyDescent="0.3">
      <c r="A179" s="191"/>
      <c r="B179" s="190" t="s">
        <v>1395</v>
      </c>
      <c r="C179" s="190"/>
      <c r="D179" s="190"/>
      <c r="E179" s="190"/>
      <c r="F179" s="190"/>
      <c r="G179" s="190"/>
      <c r="H179" s="342">
        <v>0</v>
      </c>
    </row>
    <row r="180" spans="1:16" s="192" customFormat="1" ht="23.25" customHeight="1" x14ac:dyDescent="0.3">
      <c r="A180" s="191"/>
      <c r="B180" s="287" t="s">
        <v>1397</v>
      </c>
      <c r="C180" s="287"/>
      <c r="D180" s="287"/>
      <c r="E180" s="287"/>
      <c r="F180" s="287"/>
      <c r="G180" s="287"/>
      <c r="H180" s="342"/>
      <c r="I180" s="233"/>
      <c r="J180" s="233"/>
      <c r="K180" s="233"/>
      <c r="L180" s="233"/>
      <c r="M180" s="233"/>
      <c r="N180" s="233"/>
      <c r="O180" s="233"/>
      <c r="P180" s="233"/>
    </row>
    <row r="181" spans="1:16" s="192" customFormat="1" ht="23.25" customHeight="1" x14ac:dyDescent="0.3">
      <c r="A181" s="191"/>
      <c r="B181" s="338" t="s">
        <v>1398</v>
      </c>
      <c r="C181" s="338"/>
      <c r="D181" s="339"/>
      <c r="E181" s="339"/>
      <c r="F181" s="287"/>
      <c r="G181" s="287"/>
      <c r="H181" s="336">
        <v>100</v>
      </c>
      <c r="I181" s="233"/>
      <c r="J181" s="233"/>
      <c r="K181" s="233"/>
      <c r="L181" s="233"/>
      <c r="M181" s="233"/>
      <c r="N181" s="233"/>
      <c r="O181" s="233"/>
      <c r="P181" s="233"/>
    </row>
    <row r="182" spans="1:16" s="192" customFormat="1" ht="23.25" customHeight="1" x14ac:dyDescent="0.3">
      <c r="A182" s="191"/>
      <c r="B182" s="338" t="s">
        <v>1400</v>
      </c>
      <c r="C182" s="338"/>
      <c r="D182" s="339"/>
      <c r="E182" s="339"/>
      <c r="F182" s="287"/>
      <c r="G182" s="287"/>
      <c r="H182" s="342">
        <v>0</v>
      </c>
      <c r="I182" s="233"/>
      <c r="J182" s="233"/>
      <c r="K182" s="233"/>
      <c r="L182" s="233"/>
      <c r="M182" s="233"/>
      <c r="N182" s="233"/>
      <c r="O182" s="233"/>
      <c r="P182" s="233"/>
    </row>
    <row r="183" spans="1:16" s="192" customFormat="1" ht="23.25" customHeight="1" x14ac:dyDescent="0.3">
      <c r="A183" s="191"/>
      <c r="B183" s="338" t="s">
        <v>1402</v>
      </c>
      <c r="C183" s="338"/>
      <c r="D183" s="339"/>
      <c r="E183" s="339"/>
      <c r="F183" s="287"/>
      <c r="G183" s="287"/>
      <c r="H183" s="342">
        <v>0</v>
      </c>
      <c r="I183" s="233"/>
      <c r="J183" s="233"/>
      <c r="K183" s="233"/>
      <c r="L183" s="233"/>
      <c r="M183" s="233"/>
      <c r="N183" s="233"/>
      <c r="O183" s="233"/>
      <c r="P183" s="233"/>
    </row>
    <row r="184" spans="1:16" s="192" customFormat="1" ht="23.25" customHeight="1" x14ac:dyDescent="0.3">
      <c r="A184" s="191"/>
      <c r="B184" s="190" t="s">
        <v>1416</v>
      </c>
      <c r="C184" s="190"/>
      <c r="D184" s="190"/>
      <c r="E184" s="190"/>
      <c r="F184" s="190"/>
      <c r="G184" s="190"/>
      <c r="H184" s="342">
        <v>0</v>
      </c>
    </row>
    <row r="185" spans="1:16" s="192" customFormat="1" ht="23.25" customHeight="1" x14ac:dyDescent="0.3">
      <c r="A185" s="191"/>
      <c r="B185" s="190" t="s">
        <v>1404</v>
      </c>
      <c r="C185" s="190"/>
      <c r="D185" s="190"/>
      <c r="E185" s="190"/>
      <c r="F185" s="190"/>
      <c r="G185" s="190"/>
      <c r="H185" s="342">
        <v>0</v>
      </c>
    </row>
    <row r="186" spans="1:16" s="192" customFormat="1" ht="23.25" customHeight="1" x14ac:dyDescent="0.3">
      <c r="A186" s="191"/>
      <c r="B186" s="190" t="s">
        <v>1417</v>
      </c>
      <c r="C186" s="190"/>
      <c r="D186" s="190"/>
      <c r="E186" s="190"/>
      <c r="F186" s="190"/>
      <c r="G186" s="190"/>
      <c r="H186" s="342">
        <v>0</v>
      </c>
    </row>
    <row r="187" spans="1:16" s="192" customFormat="1" ht="23.25" customHeight="1" thickBot="1" x14ac:dyDescent="0.35">
      <c r="A187" s="191"/>
      <c r="B187" s="357" t="s">
        <v>1418</v>
      </c>
      <c r="C187" s="357"/>
      <c r="D187" s="204"/>
      <c r="E187" s="204"/>
      <c r="F187" s="190"/>
      <c r="G187" s="190"/>
      <c r="H187" s="358">
        <v>38395733629.265762</v>
      </c>
    </row>
    <row r="188" spans="1:16" s="192" customFormat="1" ht="21" thickTop="1" x14ac:dyDescent="0.3">
      <c r="A188" s="191"/>
      <c r="B188" s="190"/>
      <c r="C188" s="190"/>
      <c r="D188" s="190"/>
      <c r="E188" s="190"/>
      <c r="F188" s="190"/>
      <c r="G188" s="190"/>
      <c r="H188" s="190"/>
    </row>
    <row r="189" spans="1:16" s="192" customFormat="1" ht="20.25" x14ac:dyDescent="0.3">
      <c r="A189" s="191"/>
      <c r="B189" s="204" t="s">
        <v>1419</v>
      </c>
      <c r="C189" s="204"/>
      <c r="D189" s="204"/>
      <c r="E189" s="204"/>
      <c r="F189" s="190"/>
      <c r="G189" s="190"/>
      <c r="H189" s="359" t="s">
        <v>1725</v>
      </c>
    </row>
    <row r="190" spans="1:16" s="192" customFormat="1" ht="20.25" x14ac:dyDescent="0.3">
      <c r="A190" s="191"/>
      <c r="B190" s="204"/>
      <c r="C190" s="204"/>
      <c r="D190" s="204"/>
      <c r="E190" s="204"/>
      <c r="F190" s="190"/>
      <c r="G190" s="190"/>
      <c r="H190" s="359"/>
    </row>
    <row r="191" spans="1:16" s="192" customFormat="1" ht="20.25" x14ac:dyDescent="0.3">
      <c r="A191" s="191"/>
      <c r="B191" s="190" t="s">
        <v>1420</v>
      </c>
      <c r="C191" s="190"/>
      <c r="D191" s="204"/>
      <c r="E191" s="204"/>
      <c r="F191" s="190"/>
      <c r="G191" s="190"/>
      <c r="H191" s="360">
        <v>3.2770616277544198</v>
      </c>
    </row>
    <row r="192" spans="1:16" s="192" customFormat="1" ht="21" x14ac:dyDescent="0.25">
      <c r="A192" s="191"/>
      <c r="B192" s="266" t="s">
        <v>1421</v>
      </c>
      <c r="C192" s="361"/>
      <c r="D192" s="361"/>
      <c r="E192" s="361"/>
      <c r="H192" s="362"/>
    </row>
    <row r="193" spans="1:13" s="192" customFormat="1" ht="24.75" customHeight="1" x14ac:dyDescent="0.25">
      <c r="A193" s="191"/>
      <c r="B193" s="361"/>
      <c r="C193" s="354"/>
      <c r="E193" s="361"/>
      <c r="H193" s="362"/>
    </row>
    <row r="194" spans="1:13" s="192" customFormat="1" ht="23.25" x14ac:dyDescent="0.35">
      <c r="A194" s="191"/>
      <c r="B194" s="177" t="s">
        <v>1422</v>
      </c>
      <c r="C194" s="230"/>
      <c r="D194" s="355"/>
      <c r="E194" s="355"/>
      <c r="F194" s="355"/>
      <c r="G194" s="355"/>
      <c r="H194" s="355"/>
      <c r="I194" s="355"/>
      <c r="J194" s="355"/>
      <c r="K194" s="355"/>
      <c r="L194" s="355"/>
      <c r="M194" s="232"/>
    </row>
    <row r="195" spans="1:13" s="192" customFormat="1" ht="17.25" customHeight="1" x14ac:dyDescent="0.25">
      <c r="A195" s="191"/>
      <c r="B195" s="361"/>
      <c r="C195" s="361"/>
      <c r="D195" s="361"/>
      <c r="E195" s="361"/>
      <c r="H195" s="362"/>
    </row>
    <row r="196" spans="1:13" s="190" customFormat="1" ht="21.75" customHeight="1" x14ac:dyDescent="0.3">
      <c r="A196" s="186"/>
      <c r="B196" s="190" t="s">
        <v>1423</v>
      </c>
      <c r="D196" s="204"/>
      <c r="E196" s="204"/>
      <c r="H196" s="224" t="s">
        <v>1424</v>
      </c>
    </row>
    <row r="197" spans="1:13" s="190" customFormat="1" ht="21.75" customHeight="1" x14ac:dyDescent="0.3">
      <c r="A197" s="186"/>
      <c r="B197" s="190" t="s">
        <v>1425</v>
      </c>
      <c r="D197" s="204"/>
      <c r="E197" s="204"/>
      <c r="H197" s="224" t="s">
        <v>1290</v>
      </c>
    </row>
    <row r="198" spans="1:13" s="190" customFormat="1" ht="21.75" customHeight="1" x14ac:dyDescent="0.3">
      <c r="A198" s="186"/>
      <c r="B198" s="190" t="s">
        <v>1426</v>
      </c>
      <c r="D198" s="204"/>
      <c r="E198" s="204"/>
      <c r="H198" s="224" t="s">
        <v>1290</v>
      </c>
    </row>
    <row r="199" spans="1:13" s="190" customFormat="1" ht="8.25" customHeight="1" x14ac:dyDescent="0.3">
      <c r="A199" s="186"/>
      <c r="B199" s="204"/>
      <c r="C199" s="204"/>
      <c r="D199" s="204"/>
      <c r="E199" s="204"/>
      <c r="H199" s="359"/>
    </row>
    <row r="200" spans="1:13" s="190" customFormat="1" ht="20.25" x14ac:dyDescent="0.3">
      <c r="A200" s="186"/>
      <c r="B200" s="204" t="s">
        <v>1422</v>
      </c>
      <c r="C200" s="204"/>
      <c r="D200" s="204"/>
      <c r="E200" s="204"/>
      <c r="H200" s="359" t="s">
        <v>1340</v>
      </c>
    </row>
    <row r="201" spans="1:13" s="192" customFormat="1" ht="24" customHeight="1" x14ac:dyDescent="0.25">
      <c r="A201" s="191"/>
      <c r="B201" s="361"/>
      <c r="C201" s="361"/>
      <c r="D201" s="361"/>
      <c r="E201" s="361"/>
      <c r="H201" s="362"/>
    </row>
    <row r="202" spans="1:13" s="364" customFormat="1" ht="23.25" x14ac:dyDescent="0.35">
      <c r="A202" s="191"/>
      <c r="B202" s="177" t="s">
        <v>1427</v>
      </c>
      <c r="C202" s="230"/>
      <c r="D202" s="230"/>
      <c r="E202" s="230"/>
      <c r="F202" s="230"/>
      <c r="G202" s="230"/>
      <c r="H202" s="230"/>
      <c r="I202" s="230"/>
      <c r="J202" s="230"/>
      <c r="K202" s="230"/>
      <c r="L202" s="230"/>
      <c r="M202" s="363"/>
    </row>
    <row r="203" spans="1:13" s="191" customFormat="1" ht="25.5" customHeight="1" x14ac:dyDescent="0.25">
      <c r="A203" s="229"/>
      <c r="B203" s="365"/>
      <c r="C203" s="366"/>
    </row>
    <row r="204" spans="1:13" s="233" customFormat="1" ht="23.25" customHeight="1" x14ac:dyDescent="0.3">
      <c r="A204" s="191" t="s">
        <v>1428</v>
      </c>
      <c r="B204" s="210" t="s">
        <v>1429</v>
      </c>
      <c r="C204" s="210"/>
      <c r="D204" s="190"/>
      <c r="E204" s="190"/>
      <c r="F204" s="190"/>
      <c r="G204" s="190"/>
      <c r="H204" s="367">
        <v>39226485489.640076</v>
      </c>
      <c r="I204" s="192"/>
    </row>
    <row r="205" spans="1:13" s="233" customFormat="1" ht="23.25" customHeight="1" x14ac:dyDescent="0.3">
      <c r="A205" s="191" t="s">
        <v>1430</v>
      </c>
      <c r="B205" s="210" t="s">
        <v>1431</v>
      </c>
      <c r="C205" s="210"/>
      <c r="D205" s="190"/>
      <c r="E205" s="190"/>
      <c r="F205" s="190"/>
      <c r="G205" s="190"/>
      <c r="H205" s="367">
        <v>38682058142.559883</v>
      </c>
      <c r="I205" s="192"/>
    </row>
    <row r="206" spans="1:13" s="233" customFormat="1" ht="23.25" customHeight="1" x14ac:dyDescent="0.3">
      <c r="A206" s="191" t="s">
        <v>1432</v>
      </c>
      <c r="B206" s="210" t="s">
        <v>1433</v>
      </c>
      <c r="C206" s="210"/>
      <c r="D206" s="190"/>
      <c r="E206" s="190"/>
      <c r="F206" s="190"/>
      <c r="G206" s="190"/>
      <c r="H206" s="368">
        <v>143005</v>
      </c>
      <c r="I206" s="191"/>
    </row>
    <row r="207" spans="1:13" s="233" customFormat="1" ht="23.25" customHeight="1" x14ac:dyDescent="0.3">
      <c r="A207" s="191" t="s">
        <v>1434</v>
      </c>
      <c r="B207" s="210" t="s">
        <v>1435</v>
      </c>
      <c r="C207" s="210"/>
      <c r="D207" s="190"/>
      <c r="E207" s="190"/>
      <c r="F207" s="190"/>
      <c r="G207" s="190"/>
      <c r="H207" s="369">
        <v>270494.44524708844</v>
      </c>
      <c r="I207" s="191"/>
      <c r="J207" s="370"/>
    </row>
    <row r="208" spans="1:13" s="233" customFormat="1" ht="27.75" customHeight="1" x14ac:dyDescent="0.3">
      <c r="A208" s="191" t="s">
        <v>1436</v>
      </c>
      <c r="B208" s="210" t="s">
        <v>1437</v>
      </c>
      <c r="C208" s="210"/>
      <c r="D208" s="190"/>
      <c r="E208" s="190"/>
      <c r="F208" s="190"/>
      <c r="G208" s="190"/>
      <c r="H208" s="368">
        <v>143005</v>
      </c>
      <c r="I208" s="191"/>
    </row>
    <row r="209" spans="1:13" s="233" customFormat="1" ht="25.5" customHeight="1" x14ac:dyDescent="0.3">
      <c r="A209" s="191" t="s">
        <v>1438</v>
      </c>
      <c r="B209" s="210" t="s">
        <v>1439</v>
      </c>
      <c r="C209" s="210"/>
      <c r="D209" s="190"/>
      <c r="E209" s="190"/>
      <c r="F209" s="190"/>
      <c r="G209" s="190"/>
      <c r="H209" s="368">
        <v>138547</v>
      </c>
      <c r="I209" s="191"/>
    </row>
    <row r="210" spans="1:13" s="233" customFormat="1" ht="20.25" x14ac:dyDescent="0.3">
      <c r="A210" s="191"/>
      <c r="B210" s="287"/>
      <c r="C210" s="287"/>
      <c r="D210" s="190"/>
      <c r="E210" s="190"/>
      <c r="F210" s="190"/>
      <c r="G210" s="190"/>
      <c r="H210" s="287"/>
      <c r="I210" s="191"/>
    </row>
    <row r="211" spans="1:13" s="233" customFormat="1" ht="24" customHeight="1" x14ac:dyDescent="0.3">
      <c r="A211" s="191" t="s">
        <v>1440</v>
      </c>
      <c r="B211" s="287" t="s">
        <v>1441</v>
      </c>
      <c r="C211" s="287"/>
      <c r="D211" s="190"/>
      <c r="E211" s="371"/>
      <c r="F211" s="190"/>
      <c r="G211" s="190"/>
      <c r="H211" s="372">
        <v>0.70173313938647519</v>
      </c>
      <c r="I211" s="191"/>
    </row>
    <row r="212" spans="1:13" s="233" customFormat="1" ht="24" customHeight="1" x14ac:dyDescent="0.3">
      <c r="A212" s="191" t="s">
        <v>1442</v>
      </c>
      <c r="B212" s="216" t="s">
        <v>1443</v>
      </c>
      <c r="C212" s="216"/>
      <c r="D212" s="216"/>
      <c r="E212" s="190"/>
      <c r="F212" s="190"/>
      <c r="G212" s="190"/>
      <c r="H212" s="372">
        <v>0.70173313938647519</v>
      </c>
      <c r="I212" s="191"/>
    </row>
    <row r="213" spans="1:13" s="233" customFormat="1" ht="24" customHeight="1" x14ac:dyDescent="0.3">
      <c r="A213" s="191"/>
      <c r="B213" s="216" t="s">
        <v>1444</v>
      </c>
      <c r="C213" s="216"/>
      <c r="D213" s="216"/>
      <c r="E213" s="190"/>
      <c r="F213" s="190"/>
      <c r="G213" s="190"/>
      <c r="H213" s="372">
        <v>0.52390627905613352</v>
      </c>
      <c r="I213" s="191"/>
    </row>
    <row r="214" spans="1:13" s="233" customFormat="1" ht="24" customHeight="1" x14ac:dyDescent="0.3">
      <c r="A214" s="191" t="s">
        <v>1445</v>
      </c>
      <c r="B214" s="210" t="s">
        <v>1446</v>
      </c>
      <c r="C214" s="210"/>
      <c r="D214" s="190"/>
      <c r="E214" s="190"/>
      <c r="F214" s="190"/>
      <c r="G214" s="190"/>
      <c r="H214" s="373">
        <v>34.367304844483357</v>
      </c>
      <c r="I214" s="191"/>
    </row>
    <row r="215" spans="1:13" s="233" customFormat="1" ht="24" customHeight="1" x14ac:dyDescent="0.3">
      <c r="A215" s="191" t="s">
        <v>1447</v>
      </c>
      <c r="B215" s="210" t="s">
        <v>1448</v>
      </c>
      <c r="C215" s="210"/>
      <c r="D215" s="190"/>
      <c r="E215" s="190"/>
      <c r="F215" s="190"/>
      <c r="G215" s="190"/>
      <c r="H215" s="372">
        <v>2.7534559358290502E-2</v>
      </c>
      <c r="I215" s="191"/>
    </row>
    <row r="216" spans="1:13" s="233" customFormat="1" ht="24" customHeight="1" x14ac:dyDescent="0.3">
      <c r="A216" s="191" t="s">
        <v>1449</v>
      </c>
      <c r="B216" s="210" t="s">
        <v>1450</v>
      </c>
      <c r="C216" s="210"/>
      <c r="D216" s="190"/>
      <c r="E216" s="190"/>
      <c r="F216" s="190"/>
      <c r="G216" s="190"/>
      <c r="H216" s="373">
        <v>51.306357621835701</v>
      </c>
      <c r="I216" s="191"/>
    </row>
    <row r="217" spans="1:13" s="233" customFormat="1" ht="25.5" customHeight="1" x14ac:dyDescent="0.3">
      <c r="A217" s="191" t="s">
        <v>1451</v>
      </c>
      <c r="B217" s="210" t="s">
        <v>1452</v>
      </c>
      <c r="C217" s="210"/>
      <c r="D217" s="190"/>
      <c r="E217" s="190"/>
      <c r="F217" s="190"/>
      <c r="G217" s="190"/>
      <c r="H217" s="373">
        <v>26.361077199150593</v>
      </c>
      <c r="I217" s="191"/>
    </row>
    <row r="218" spans="1:13" s="233" customFormat="1" ht="18.75" customHeight="1" x14ac:dyDescent="0.25">
      <c r="A218" s="191"/>
      <c r="B218" s="374"/>
      <c r="C218" s="375"/>
      <c r="D218" s="249"/>
      <c r="E218" s="249"/>
      <c r="F218" s="249"/>
      <c r="G218" s="249"/>
      <c r="H218" s="376"/>
      <c r="I218" s="192"/>
    </row>
    <row r="219" spans="1:13" s="233" customFormat="1" ht="21" x14ac:dyDescent="0.25">
      <c r="A219" s="191"/>
      <c r="B219" s="377" t="s">
        <v>1453</v>
      </c>
      <c r="C219" s="192"/>
      <c r="D219" s="192"/>
      <c r="E219" s="192"/>
      <c r="F219" s="192"/>
      <c r="G219" s="192"/>
      <c r="H219" s="192"/>
      <c r="I219" s="209"/>
    </row>
    <row r="220" spans="1:13" s="364" customFormat="1" ht="21" x14ac:dyDescent="0.25">
      <c r="A220" s="191"/>
      <c r="B220" s="322" t="s">
        <v>1454</v>
      </c>
      <c r="C220" s="378"/>
      <c r="D220" s="378"/>
      <c r="E220" s="378"/>
      <c r="F220" s="378"/>
      <c r="G220" s="378"/>
      <c r="H220" s="378"/>
      <c r="I220" s="378"/>
      <c r="J220" s="378"/>
      <c r="K220" s="378"/>
      <c r="L220" s="378"/>
      <c r="M220" s="192"/>
    </row>
    <row r="221" spans="1:13" s="364" customFormat="1" ht="18" x14ac:dyDescent="0.25">
      <c r="A221" s="191"/>
      <c r="B221" s="379"/>
      <c r="C221" s="378"/>
      <c r="D221" s="378"/>
      <c r="E221" s="378"/>
      <c r="F221" s="378"/>
      <c r="G221" s="378"/>
      <c r="H221" s="378"/>
      <c r="I221" s="378"/>
      <c r="J221" s="378"/>
      <c r="K221" s="378"/>
      <c r="L221" s="378"/>
      <c r="M221" s="192"/>
    </row>
    <row r="222" spans="1:13" s="177" customFormat="1" ht="23.25" x14ac:dyDescent="0.35">
      <c r="B222" s="177" t="s">
        <v>1455</v>
      </c>
    </row>
    <row r="223" spans="1:13" s="192" customFormat="1" ht="18" x14ac:dyDescent="0.25">
      <c r="A223" s="229"/>
      <c r="B223" s="271"/>
      <c r="C223" s="271"/>
      <c r="D223" s="271"/>
      <c r="E223" s="378"/>
      <c r="F223" s="378"/>
      <c r="G223" s="378"/>
      <c r="H223" s="378"/>
      <c r="I223" s="378"/>
      <c r="J223" s="378"/>
      <c r="K223" s="378"/>
      <c r="L223" s="378"/>
      <c r="M223" s="191"/>
    </row>
    <row r="224" spans="1:13" s="233" customFormat="1" ht="20.25" x14ac:dyDescent="0.3">
      <c r="A224" s="191"/>
      <c r="B224" s="190"/>
      <c r="C224" s="190"/>
      <c r="D224" s="190"/>
      <c r="E224" s="190"/>
      <c r="F224" s="380" t="s">
        <v>1456</v>
      </c>
      <c r="G224" s="380" t="s">
        <v>1457</v>
      </c>
      <c r="H224" s="380" t="s">
        <v>735</v>
      </c>
      <c r="I224" s="380" t="s">
        <v>1458</v>
      </c>
    </row>
    <row r="225" spans="1:13" s="192" customFormat="1" ht="20.25" x14ac:dyDescent="0.3">
      <c r="A225" s="191" t="s">
        <v>1459</v>
      </c>
      <c r="B225" s="190" t="s">
        <v>1460</v>
      </c>
      <c r="C225" s="190"/>
      <c r="D225" s="190"/>
      <c r="E225" s="190"/>
      <c r="F225" s="381">
        <v>38682058142.559883</v>
      </c>
      <c r="G225" s="382">
        <v>1</v>
      </c>
      <c r="H225" s="381">
        <v>143005</v>
      </c>
      <c r="I225" s="382">
        <v>1</v>
      </c>
    </row>
    <row r="226" spans="1:13" s="192" customFormat="1" ht="7.5" customHeight="1" x14ac:dyDescent="0.3">
      <c r="A226" s="191"/>
      <c r="B226" s="190"/>
      <c r="C226" s="190"/>
      <c r="D226" s="190"/>
      <c r="E226" s="190"/>
      <c r="F226" s="381"/>
      <c r="G226" s="382"/>
      <c r="H226" s="381"/>
      <c r="I226" s="382"/>
    </row>
    <row r="227" spans="1:13" s="233" customFormat="1" ht="21" x14ac:dyDescent="0.25">
      <c r="A227" s="191"/>
      <c r="B227" s="377" t="s">
        <v>1461</v>
      </c>
      <c r="C227" s="169"/>
    </row>
    <row r="228" spans="1:13" s="177" customFormat="1" ht="23.25" x14ac:dyDescent="0.35">
      <c r="B228" s="177" t="s">
        <v>1462</v>
      </c>
    </row>
    <row r="229" spans="1:13" s="233" customFormat="1" ht="15" x14ac:dyDescent="0.2">
      <c r="A229" s="191"/>
    </row>
    <row r="230" spans="1:13" s="386" customFormat="1" ht="20.25" x14ac:dyDescent="0.3">
      <c r="A230" s="191" t="s">
        <v>1463</v>
      </c>
      <c r="B230" s="383" t="s">
        <v>1222</v>
      </c>
      <c r="C230" s="384"/>
      <c r="D230" s="384"/>
      <c r="E230" s="384"/>
      <c r="F230" s="380" t="s">
        <v>1456</v>
      </c>
      <c r="G230" s="380" t="s">
        <v>1457</v>
      </c>
      <c r="H230" s="380" t="s">
        <v>735</v>
      </c>
      <c r="I230" s="380" t="s">
        <v>1458</v>
      </c>
      <c r="J230" s="385"/>
      <c r="L230" s="387"/>
      <c r="M230" s="387"/>
    </row>
    <row r="231" spans="1:13" s="233" customFormat="1" ht="20.25" x14ac:dyDescent="0.3">
      <c r="A231" s="191" t="s">
        <v>1464</v>
      </c>
      <c r="B231" s="259" t="s">
        <v>1230</v>
      </c>
      <c r="C231" s="259"/>
      <c r="D231" s="259"/>
      <c r="E231" s="259"/>
      <c r="F231" s="388">
        <v>31534913207.479988</v>
      </c>
      <c r="G231" s="389">
        <v>0.81523359205087542</v>
      </c>
      <c r="H231" s="388">
        <v>118415</v>
      </c>
      <c r="I231" s="389">
        <v>0.828047970350687</v>
      </c>
      <c r="J231" s="273"/>
      <c r="K231" s="273"/>
      <c r="L231" s="192"/>
      <c r="M231" s="192"/>
    </row>
    <row r="232" spans="1:13" s="233" customFormat="1" ht="20.25" x14ac:dyDescent="0.3">
      <c r="A232" s="191" t="s">
        <v>1465</v>
      </c>
      <c r="B232" s="259" t="s">
        <v>1466</v>
      </c>
      <c r="C232" s="259"/>
      <c r="D232" s="259"/>
      <c r="E232" s="259"/>
      <c r="F232" s="388">
        <v>7147144935.0799904</v>
      </c>
      <c r="G232" s="389">
        <v>0.18476640794912449</v>
      </c>
      <c r="H232" s="388">
        <v>24590</v>
      </c>
      <c r="I232" s="389">
        <v>0.17195202964931297</v>
      </c>
      <c r="J232" s="273"/>
      <c r="K232" s="273"/>
      <c r="L232" s="192"/>
      <c r="M232" s="192"/>
    </row>
    <row r="233" spans="1:13" s="233" customFormat="1" ht="21" thickBot="1" x14ac:dyDescent="0.35">
      <c r="A233" s="191"/>
      <c r="B233" s="222" t="s">
        <v>103</v>
      </c>
      <c r="C233" s="222"/>
      <c r="D233" s="222"/>
      <c r="E233" s="222"/>
      <c r="F233" s="390">
        <v>38682058142.559982</v>
      </c>
      <c r="G233" s="391">
        <v>0.99999999999999989</v>
      </c>
      <c r="H233" s="392">
        <v>143005</v>
      </c>
      <c r="I233" s="391">
        <v>1</v>
      </c>
      <c r="J233" s="393"/>
      <c r="K233" s="393"/>
      <c r="L233" s="192"/>
      <c r="M233" s="192"/>
    </row>
    <row r="234" spans="1:13" s="233" customFormat="1" ht="16.5" thickTop="1" x14ac:dyDescent="0.25">
      <c r="A234" s="191"/>
      <c r="B234" s="394"/>
      <c r="C234" s="394"/>
      <c r="D234" s="394"/>
      <c r="E234" s="394"/>
      <c r="F234" s="273"/>
      <c r="G234" s="273"/>
      <c r="H234" s="273"/>
      <c r="I234" s="395"/>
      <c r="J234" s="393"/>
      <c r="K234" s="393"/>
      <c r="L234" s="192"/>
      <c r="M234" s="192"/>
    </row>
    <row r="235" spans="1:13" s="177" customFormat="1" ht="23.25" x14ac:dyDescent="0.35">
      <c r="B235" s="177" t="s">
        <v>1467</v>
      </c>
    </row>
    <row r="236" spans="1:13" s="192" customFormat="1" ht="20.25" x14ac:dyDescent="0.3">
      <c r="A236" s="191"/>
      <c r="B236" s="190"/>
      <c r="C236" s="190"/>
      <c r="D236" s="190"/>
      <c r="E236" s="190"/>
      <c r="F236" s="381"/>
      <c r="G236" s="382"/>
      <c r="H236" s="190"/>
      <c r="I236" s="190"/>
    </row>
    <row r="237" spans="1:13" s="386" customFormat="1" ht="20.25" x14ac:dyDescent="0.3">
      <c r="A237" s="269" t="s">
        <v>1468</v>
      </c>
      <c r="B237" s="396" t="s">
        <v>1469</v>
      </c>
      <c r="C237" s="396"/>
      <c r="D237" s="396"/>
      <c r="E237" s="396"/>
      <c r="F237" s="380" t="s">
        <v>1456</v>
      </c>
      <c r="G237" s="380" t="s">
        <v>1458</v>
      </c>
      <c r="H237" s="380" t="s">
        <v>735</v>
      </c>
      <c r="I237" s="380" t="s">
        <v>1458</v>
      </c>
      <c r="L237" s="387"/>
    </row>
    <row r="238" spans="1:13" s="233" customFormat="1" ht="20.25" x14ac:dyDescent="0.3">
      <c r="A238" s="269" t="s">
        <v>1470</v>
      </c>
      <c r="B238" s="259" t="s">
        <v>1471</v>
      </c>
      <c r="C238" s="259"/>
      <c r="D238" s="259"/>
      <c r="E238" s="259"/>
      <c r="F238" s="388">
        <v>5931787.3299999982</v>
      </c>
      <c r="G238" s="389">
        <v>1.5334725231369136E-4</v>
      </c>
      <c r="H238" s="388">
        <v>30</v>
      </c>
      <c r="I238" s="389">
        <v>2.0978287472465997E-4</v>
      </c>
      <c r="J238" s="273"/>
      <c r="K238" s="273"/>
      <c r="L238" s="192"/>
    </row>
    <row r="239" spans="1:13" s="233" customFormat="1" ht="20.25" x14ac:dyDescent="0.3">
      <c r="A239" s="269" t="s">
        <v>1472</v>
      </c>
      <c r="B239" s="259" t="s">
        <v>1473</v>
      </c>
      <c r="C239" s="259"/>
      <c r="D239" s="259"/>
      <c r="E239" s="259"/>
      <c r="F239" s="388">
        <v>21810662.649999999</v>
      </c>
      <c r="G239" s="389">
        <v>5.6384442031544562E-4</v>
      </c>
      <c r="H239" s="388">
        <v>64</v>
      </c>
      <c r="I239" s="389">
        <v>4.4753679941260795E-4</v>
      </c>
      <c r="J239" s="273"/>
      <c r="K239" s="273"/>
      <c r="L239" s="192"/>
    </row>
    <row r="240" spans="1:13" s="233" customFormat="1" ht="20.25" x14ac:dyDescent="0.3">
      <c r="A240" s="269" t="s">
        <v>1474</v>
      </c>
      <c r="B240" s="259" t="s">
        <v>1475</v>
      </c>
      <c r="C240" s="259"/>
      <c r="D240" s="259"/>
      <c r="E240" s="259"/>
      <c r="F240" s="388">
        <v>11478222271.35994</v>
      </c>
      <c r="G240" s="389">
        <v>0.29673246002210685</v>
      </c>
      <c r="H240" s="388">
        <v>39882</v>
      </c>
      <c r="I240" s="389">
        <v>0.278885353658963</v>
      </c>
      <c r="J240" s="273"/>
      <c r="K240" s="273"/>
      <c r="L240" s="192"/>
    </row>
    <row r="241" spans="1:18" s="233" customFormat="1" ht="20.25" x14ac:dyDescent="0.3">
      <c r="A241" s="269" t="s">
        <v>1476</v>
      </c>
      <c r="B241" s="259" t="s">
        <v>1477</v>
      </c>
      <c r="C241" s="259"/>
      <c r="D241" s="259"/>
      <c r="E241" s="259"/>
      <c r="F241" s="388">
        <v>19238831845.059856</v>
      </c>
      <c r="G241" s="389">
        <v>0.49735801994187057</v>
      </c>
      <c r="H241" s="388">
        <v>71216</v>
      </c>
      <c r="I241" s="389">
        <v>0.4979965735463795</v>
      </c>
      <c r="J241" s="273"/>
      <c r="K241" s="273"/>
      <c r="L241" s="192"/>
    </row>
    <row r="242" spans="1:18" s="233" customFormat="1" ht="20.25" x14ac:dyDescent="0.3">
      <c r="A242" s="269" t="s">
        <v>1478</v>
      </c>
      <c r="B242" s="259" t="s">
        <v>1479</v>
      </c>
      <c r="C242" s="259"/>
      <c r="D242" s="259"/>
      <c r="E242" s="259"/>
      <c r="F242" s="388">
        <v>7043383622.6300106</v>
      </c>
      <c r="G242" s="389">
        <v>0.18208399348018536</v>
      </c>
      <c r="H242" s="388">
        <v>27473</v>
      </c>
      <c r="I242" s="389">
        <v>0.1921121639103528</v>
      </c>
      <c r="J242" s="273"/>
      <c r="K242" s="273"/>
      <c r="L242" s="192"/>
    </row>
    <row r="243" spans="1:18" s="233" customFormat="1" ht="20.25" x14ac:dyDescent="0.3">
      <c r="A243" s="269" t="s">
        <v>1480</v>
      </c>
      <c r="B243" s="259" t="s">
        <v>1481</v>
      </c>
      <c r="C243" s="259"/>
      <c r="D243" s="259"/>
      <c r="E243" s="259"/>
      <c r="F243" s="388">
        <v>594274652.0400002</v>
      </c>
      <c r="G243" s="389">
        <v>1.5363056687672766E-2</v>
      </c>
      <c r="H243" s="388">
        <v>2844</v>
      </c>
      <c r="I243" s="389">
        <v>1.9887416523897767E-2</v>
      </c>
      <c r="J243" s="273"/>
      <c r="K243" s="273"/>
      <c r="L243" s="192"/>
    </row>
    <row r="244" spans="1:18" s="233" customFormat="1" ht="20.25" x14ac:dyDescent="0.3">
      <c r="A244" s="269" t="s">
        <v>1482</v>
      </c>
      <c r="B244" s="259" t="s">
        <v>1483</v>
      </c>
      <c r="C244" s="259"/>
      <c r="D244" s="259"/>
      <c r="E244" s="259"/>
      <c r="F244" s="388">
        <v>299603301.48999995</v>
      </c>
      <c r="G244" s="389">
        <v>7.7452781955353713E-3</v>
      </c>
      <c r="H244" s="388">
        <v>1496</v>
      </c>
      <c r="I244" s="389">
        <v>1.0461172686269711E-2</v>
      </c>
      <c r="J244" s="273"/>
      <c r="K244" s="273"/>
      <c r="L244" s="192"/>
    </row>
    <row r="245" spans="1:18" s="233" customFormat="1" ht="21" thickBot="1" x14ac:dyDescent="0.35">
      <c r="A245" s="269"/>
      <c r="B245" s="222" t="s">
        <v>103</v>
      </c>
      <c r="C245" s="222"/>
      <c r="D245" s="222"/>
      <c r="E245" s="222"/>
      <c r="F245" s="397">
        <v>38682058142.559807</v>
      </c>
      <c r="G245" s="398">
        <v>1</v>
      </c>
      <c r="H245" s="399">
        <v>143005</v>
      </c>
      <c r="I245" s="398">
        <v>1</v>
      </c>
      <c r="J245" s="393"/>
      <c r="K245" s="393"/>
      <c r="L245" s="192"/>
    </row>
    <row r="246" spans="1:18" s="192" customFormat="1" ht="21" thickTop="1" x14ac:dyDescent="0.3">
      <c r="A246" s="191"/>
      <c r="B246" s="190"/>
      <c r="C246" s="190"/>
      <c r="D246" s="190"/>
      <c r="E246" s="190"/>
      <c r="F246" s="381"/>
      <c r="G246" s="382"/>
      <c r="H246" s="190"/>
      <c r="I246" s="190"/>
    </row>
    <row r="247" spans="1:18" s="177" customFormat="1" ht="23.25" x14ac:dyDescent="0.35">
      <c r="B247" s="177" t="s">
        <v>1484</v>
      </c>
    </row>
    <row r="248" spans="1:18" s="192" customFormat="1" ht="20.25" x14ac:dyDescent="0.3">
      <c r="A248" s="191"/>
      <c r="B248" s="190"/>
      <c r="C248" s="190"/>
      <c r="D248" s="190"/>
      <c r="E248" s="190"/>
      <c r="F248" s="381"/>
      <c r="G248" s="382"/>
      <c r="H248" s="190"/>
      <c r="I248" s="190"/>
    </row>
    <row r="249" spans="1:18" s="386" customFormat="1" ht="20.25" x14ac:dyDescent="0.3">
      <c r="A249" s="191" t="s">
        <v>1485</v>
      </c>
      <c r="B249" s="396" t="s">
        <v>1486</v>
      </c>
      <c r="C249" s="396"/>
      <c r="D249" s="396"/>
      <c r="E249" s="396"/>
      <c r="F249" s="380" t="s">
        <v>1456</v>
      </c>
      <c r="G249" s="380" t="s">
        <v>1457</v>
      </c>
      <c r="H249" s="380" t="s">
        <v>735</v>
      </c>
      <c r="I249" s="380" t="s">
        <v>1458</v>
      </c>
      <c r="L249" s="387"/>
      <c r="M249" s="387"/>
    </row>
    <row r="250" spans="1:18" s="233" customFormat="1" ht="20.25" x14ac:dyDescent="0.3">
      <c r="A250" s="191" t="s">
        <v>1487</v>
      </c>
      <c r="B250" s="259" t="s">
        <v>1488</v>
      </c>
      <c r="C250" s="259"/>
      <c r="D250" s="259"/>
      <c r="E250" s="259"/>
      <c r="F250" s="388">
        <v>6074711598.2000313</v>
      </c>
      <c r="G250" s="389">
        <v>0.15704209884107204</v>
      </c>
      <c r="H250" s="388">
        <v>22857</v>
      </c>
      <c r="I250" s="389">
        <v>0.15983357225271844</v>
      </c>
      <c r="K250" s="273"/>
      <c r="L250" s="192"/>
      <c r="M250" s="192"/>
    </row>
    <row r="251" spans="1:18" s="233" customFormat="1" ht="20.25" x14ac:dyDescent="0.3">
      <c r="A251" s="191" t="s">
        <v>1489</v>
      </c>
      <c r="B251" s="259" t="s">
        <v>1489</v>
      </c>
      <c r="C251" s="259"/>
      <c r="D251" s="259"/>
      <c r="E251" s="259"/>
      <c r="F251" s="388">
        <v>32607346544.360149</v>
      </c>
      <c r="G251" s="389">
        <v>0.84295790115892799</v>
      </c>
      <c r="H251" s="388">
        <v>120148</v>
      </c>
      <c r="I251" s="389">
        <v>0.84016642774728156</v>
      </c>
      <c r="K251" s="273"/>
      <c r="L251" s="192"/>
      <c r="M251" s="192"/>
    </row>
    <row r="252" spans="1:18" s="233" customFormat="1" ht="21" thickBot="1" x14ac:dyDescent="0.35">
      <c r="A252" s="191"/>
      <c r="B252" s="222" t="s">
        <v>103</v>
      </c>
      <c r="C252" s="222"/>
      <c r="D252" s="222"/>
      <c r="E252" s="222"/>
      <c r="F252" s="390">
        <v>38682058142.560181</v>
      </c>
      <c r="G252" s="391">
        <v>1</v>
      </c>
      <c r="H252" s="390">
        <v>143005</v>
      </c>
      <c r="I252" s="391">
        <v>1</v>
      </c>
      <c r="K252" s="393"/>
      <c r="L252" s="192"/>
      <c r="M252" s="192"/>
    </row>
    <row r="253" spans="1:18" s="192" customFormat="1" ht="21" thickTop="1" x14ac:dyDescent="0.3">
      <c r="A253" s="191"/>
      <c r="B253" s="190"/>
      <c r="C253" s="190"/>
      <c r="D253" s="190"/>
      <c r="E253" s="190"/>
      <c r="F253" s="381"/>
      <c r="G253" s="382"/>
      <c r="H253" s="190"/>
      <c r="I253" s="190"/>
    </row>
    <row r="254" spans="1:18" s="177" customFormat="1" ht="23.25" x14ac:dyDescent="0.35">
      <c r="B254" s="177" t="s">
        <v>1490</v>
      </c>
    </row>
    <row r="255" spans="1:18" s="192" customFormat="1" ht="20.25" x14ac:dyDescent="0.3">
      <c r="A255" s="191"/>
      <c r="B255" s="190"/>
      <c r="C255" s="190"/>
      <c r="D255" s="190"/>
      <c r="E255" s="190"/>
      <c r="F255" s="381"/>
      <c r="G255" s="382"/>
      <c r="H255" s="190"/>
      <c r="I255" s="190"/>
    </row>
    <row r="256" spans="1:18" s="386" customFormat="1" ht="20.25" x14ac:dyDescent="0.3">
      <c r="A256" s="269" t="s">
        <v>1491</v>
      </c>
      <c r="B256" s="396" t="s">
        <v>1492</v>
      </c>
      <c r="C256" s="396"/>
      <c r="D256" s="396"/>
      <c r="E256" s="396"/>
      <c r="F256" s="380" t="s">
        <v>1456</v>
      </c>
      <c r="G256" s="380" t="s">
        <v>1457</v>
      </c>
      <c r="H256" s="380" t="s">
        <v>735</v>
      </c>
      <c r="I256" s="380" t="s">
        <v>1458</v>
      </c>
      <c r="J256" s="385"/>
      <c r="L256" s="387"/>
      <c r="M256" s="387"/>
      <c r="N256" s="387"/>
      <c r="O256" s="387"/>
      <c r="Q256" s="400"/>
      <c r="R256" s="400"/>
    </row>
    <row r="257" spans="1:18" s="233" customFormat="1" ht="20.25" x14ac:dyDescent="0.3">
      <c r="A257" s="269" t="s">
        <v>1493</v>
      </c>
      <c r="B257" s="259" t="s">
        <v>1494</v>
      </c>
      <c r="C257" s="259"/>
      <c r="D257" s="259"/>
      <c r="E257" s="259"/>
      <c r="F257" s="388">
        <v>4289566044.3100328</v>
      </c>
      <c r="G257" s="389">
        <v>0.11089291134667974</v>
      </c>
      <c r="H257" s="388">
        <v>16692</v>
      </c>
      <c r="I257" s="389">
        <v>0.11672319149680081</v>
      </c>
      <c r="J257" s="273"/>
      <c r="L257" s="192"/>
      <c r="M257" s="192"/>
      <c r="N257" s="192"/>
      <c r="O257" s="192"/>
      <c r="Q257" s="401"/>
      <c r="R257" s="401"/>
    </row>
    <row r="258" spans="1:18" s="233" customFormat="1" ht="20.25" x14ac:dyDescent="0.3">
      <c r="A258" s="269" t="s">
        <v>1495</v>
      </c>
      <c r="B258" s="259" t="s">
        <v>1496</v>
      </c>
      <c r="C258" s="259"/>
      <c r="D258" s="259"/>
      <c r="E258" s="259"/>
      <c r="F258" s="388">
        <v>4373121114.130003</v>
      </c>
      <c r="G258" s="389">
        <v>0.11305295850632242</v>
      </c>
      <c r="H258" s="388">
        <v>17340</v>
      </c>
      <c r="I258" s="389">
        <v>0.12125450159085346</v>
      </c>
      <c r="J258" s="273"/>
      <c r="L258" s="192"/>
      <c r="M258" s="192"/>
      <c r="N258" s="402"/>
      <c r="O258" s="192"/>
      <c r="Q258" s="401"/>
      <c r="R258" s="401"/>
    </row>
    <row r="259" spans="1:18" s="233" customFormat="1" ht="20.25" x14ac:dyDescent="0.3">
      <c r="A259" s="269" t="s">
        <v>1497</v>
      </c>
      <c r="B259" s="259" t="s">
        <v>1498</v>
      </c>
      <c r="C259" s="259"/>
      <c r="D259" s="259"/>
      <c r="E259" s="259"/>
      <c r="F259" s="388">
        <v>8070101047.4299994</v>
      </c>
      <c r="G259" s="389">
        <v>0.20862646495406684</v>
      </c>
      <c r="H259" s="388">
        <v>31225</v>
      </c>
      <c r="I259" s="389">
        <v>0.21834900877591693</v>
      </c>
      <c r="J259" s="273"/>
      <c r="L259" s="192"/>
      <c r="M259" s="192"/>
      <c r="N259" s="402"/>
      <c r="O259" s="192"/>
      <c r="Q259" s="401"/>
      <c r="R259" s="401"/>
    </row>
    <row r="260" spans="1:18" s="233" customFormat="1" ht="20.25" x14ac:dyDescent="0.3">
      <c r="A260" s="269" t="s">
        <v>1499</v>
      </c>
      <c r="B260" s="259" t="s">
        <v>1500</v>
      </c>
      <c r="C260" s="259"/>
      <c r="D260" s="259"/>
      <c r="E260" s="259"/>
      <c r="F260" s="388">
        <v>10705471354.350086</v>
      </c>
      <c r="G260" s="389">
        <v>0.27675547446042781</v>
      </c>
      <c r="H260" s="388">
        <v>37732</v>
      </c>
      <c r="I260" s="389">
        <v>0.26385091430369567</v>
      </c>
      <c r="J260" s="273"/>
      <c r="L260" s="192"/>
      <c r="M260" s="192"/>
      <c r="N260" s="402"/>
      <c r="O260" s="192"/>
      <c r="Q260" s="401"/>
      <c r="R260" s="401"/>
    </row>
    <row r="261" spans="1:18" s="233" customFormat="1" ht="20.25" x14ac:dyDescent="0.3">
      <c r="A261" s="269" t="s">
        <v>1501</v>
      </c>
      <c r="B261" s="259" t="s">
        <v>1502</v>
      </c>
      <c r="C261" s="259"/>
      <c r="D261" s="259"/>
      <c r="E261" s="259"/>
      <c r="F261" s="388">
        <v>4112399914.4700155</v>
      </c>
      <c r="G261" s="389">
        <v>0.10631285179589049</v>
      </c>
      <c r="H261" s="388">
        <v>14929</v>
      </c>
      <c r="I261" s="389">
        <v>0.10439495122548163</v>
      </c>
      <c r="J261" s="273"/>
      <c r="L261" s="403"/>
      <c r="M261" s="192"/>
      <c r="N261" s="402"/>
      <c r="O261" s="192"/>
      <c r="Q261" s="401"/>
      <c r="R261" s="401"/>
    </row>
    <row r="262" spans="1:18" s="233" customFormat="1" ht="20.25" x14ac:dyDescent="0.3">
      <c r="A262" s="269" t="s">
        <v>1503</v>
      </c>
      <c r="B262" s="259" t="s">
        <v>1504</v>
      </c>
      <c r="C262" s="259"/>
      <c r="D262" s="259"/>
      <c r="E262" s="259"/>
      <c r="F262" s="388">
        <v>4614254584.0900049</v>
      </c>
      <c r="G262" s="389">
        <v>0.11928668756673902</v>
      </c>
      <c r="H262" s="388">
        <v>15360</v>
      </c>
      <c r="I262" s="389">
        <v>0.1074088318590259</v>
      </c>
      <c r="J262" s="273"/>
      <c r="L262" s="403"/>
      <c r="M262" s="192"/>
      <c r="N262" s="402"/>
      <c r="O262" s="192"/>
      <c r="Q262" s="401"/>
      <c r="R262" s="401"/>
    </row>
    <row r="263" spans="1:18" s="233" customFormat="1" ht="20.25" x14ac:dyDescent="0.3">
      <c r="A263" s="269" t="s">
        <v>1505</v>
      </c>
      <c r="B263" s="259" t="s">
        <v>1506</v>
      </c>
      <c r="C263" s="259"/>
      <c r="D263" s="259"/>
      <c r="E263" s="259"/>
      <c r="F263" s="388">
        <v>941164656.09999824</v>
      </c>
      <c r="G263" s="389">
        <v>2.4330780245234076E-2</v>
      </c>
      <c r="H263" s="388">
        <v>3585</v>
      </c>
      <c r="I263" s="389">
        <v>2.5069053529596867E-2</v>
      </c>
      <c r="J263" s="273"/>
      <c r="L263" s="403"/>
      <c r="M263" s="192"/>
      <c r="N263" s="402"/>
      <c r="O263" s="192"/>
      <c r="Q263" s="401"/>
      <c r="R263" s="401"/>
    </row>
    <row r="264" spans="1:18" s="233" customFormat="1" ht="20.25" x14ac:dyDescent="0.3">
      <c r="A264" s="269" t="s">
        <v>1507</v>
      </c>
      <c r="B264" s="259" t="s">
        <v>1508</v>
      </c>
      <c r="C264" s="259"/>
      <c r="D264" s="259"/>
      <c r="E264" s="259"/>
      <c r="F264" s="388">
        <v>1185518845.2300003</v>
      </c>
      <c r="G264" s="389">
        <v>3.0647770624325357E-2</v>
      </c>
      <c r="H264" s="388">
        <v>4542</v>
      </c>
      <c r="I264" s="389">
        <v>3.1761127233313521E-2</v>
      </c>
      <c r="J264" s="273"/>
      <c r="K264" s="273"/>
      <c r="L264" s="403"/>
      <c r="M264" s="192"/>
      <c r="N264" s="192"/>
      <c r="O264" s="192"/>
      <c r="Q264" s="401"/>
      <c r="R264" s="401"/>
    </row>
    <row r="265" spans="1:18" s="233" customFormat="1" ht="20.25" x14ac:dyDescent="0.3">
      <c r="A265" s="269" t="s">
        <v>1509</v>
      </c>
      <c r="B265" s="259" t="s">
        <v>1510</v>
      </c>
      <c r="C265" s="259"/>
      <c r="D265" s="259"/>
      <c r="E265" s="259"/>
      <c r="F265" s="388">
        <v>281643996.61000061</v>
      </c>
      <c r="G265" s="389">
        <v>7.2809982233111919E-3</v>
      </c>
      <c r="H265" s="388">
        <v>1128</v>
      </c>
      <c r="I265" s="389">
        <v>7.8878360896472155E-3</v>
      </c>
      <c r="J265" s="273"/>
      <c r="K265" s="273"/>
      <c r="L265" s="403"/>
      <c r="M265" s="192"/>
      <c r="N265" s="192"/>
      <c r="O265" s="192"/>
      <c r="Q265" s="401"/>
      <c r="R265" s="401"/>
    </row>
    <row r="266" spans="1:18" s="233" customFormat="1" ht="20.25" x14ac:dyDescent="0.3">
      <c r="A266" s="269" t="s">
        <v>1511</v>
      </c>
      <c r="B266" s="259" t="s">
        <v>1512</v>
      </c>
      <c r="C266" s="259"/>
      <c r="D266" s="259"/>
      <c r="E266" s="259"/>
      <c r="F266" s="388">
        <v>41497845.06000001</v>
      </c>
      <c r="G266" s="389">
        <v>1.0727930997637839E-3</v>
      </c>
      <c r="H266" s="388">
        <v>160</v>
      </c>
      <c r="I266" s="389">
        <v>1.1188419985315198E-3</v>
      </c>
      <c r="J266" s="273"/>
      <c r="K266" s="273"/>
      <c r="L266" s="403"/>
      <c r="M266" s="192"/>
      <c r="N266" s="192"/>
      <c r="O266" s="192"/>
      <c r="Q266" s="401"/>
      <c r="R266" s="401"/>
    </row>
    <row r="267" spans="1:18" s="233" customFormat="1" ht="20.25" x14ac:dyDescent="0.3">
      <c r="A267" s="269" t="s">
        <v>1513</v>
      </c>
      <c r="B267" s="259" t="s">
        <v>1514</v>
      </c>
      <c r="C267" s="259"/>
      <c r="D267" s="259"/>
      <c r="E267" s="259"/>
      <c r="F267" s="388">
        <v>67318740.779999986</v>
      </c>
      <c r="G267" s="389">
        <v>1.7403091772392582E-3</v>
      </c>
      <c r="H267" s="388">
        <v>312</v>
      </c>
      <c r="I267" s="389">
        <v>2.1817418971364637E-3</v>
      </c>
      <c r="J267" s="273"/>
      <c r="K267" s="273"/>
      <c r="L267" s="403"/>
      <c r="M267" s="192"/>
      <c r="N267" s="192"/>
      <c r="O267" s="192"/>
      <c r="Q267" s="401"/>
      <c r="R267" s="401"/>
    </row>
    <row r="268" spans="1:18" s="233" customFormat="1" ht="20.25" x14ac:dyDescent="0.3">
      <c r="A268" s="269" t="s">
        <v>1515</v>
      </c>
      <c r="B268" s="259" t="s">
        <v>1516</v>
      </c>
      <c r="C268" s="259"/>
      <c r="D268" s="259"/>
      <c r="E268" s="259"/>
      <c r="F268" s="388">
        <v>0</v>
      </c>
      <c r="G268" s="389">
        <v>0</v>
      </c>
      <c r="H268" s="388">
        <v>0</v>
      </c>
      <c r="I268" s="389">
        <v>0</v>
      </c>
      <c r="J268" s="273"/>
      <c r="K268" s="273"/>
      <c r="L268" s="403"/>
      <c r="M268" s="192"/>
      <c r="N268" s="192"/>
      <c r="O268" s="192"/>
      <c r="Q268" s="401"/>
      <c r="R268" s="401"/>
    </row>
    <row r="269" spans="1:18" s="233" customFormat="1" ht="21" thickBot="1" x14ac:dyDescent="0.35">
      <c r="A269" s="269"/>
      <c r="B269" s="222" t="s">
        <v>103</v>
      </c>
      <c r="C269" s="222"/>
      <c r="D269" s="222"/>
      <c r="E269" s="222"/>
      <c r="F269" s="404">
        <v>38682058142.560143</v>
      </c>
      <c r="G269" s="405">
        <v>0.99999999999999989</v>
      </c>
      <c r="H269" s="406">
        <v>143005</v>
      </c>
      <c r="I269" s="405">
        <v>0.99999999999999989</v>
      </c>
      <c r="J269" s="407"/>
      <c r="K269" s="393"/>
      <c r="L269" s="192"/>
      <c r="M269" s="192"/>
      <c r="N269" s="192"/>
      <c r="O269" s="192"/>
      <c r="Q269" s="401"/>
      <c r="R269" s="401"/>
    </row>
    <row r="270" spans="1:18" s="192" customFormat="1" ht="21" thickTop="1" x14ac:dyDescent="0.3">
      <c r="A270" s="191"/>
      <c r="B270" s="190"/>
      <c r="C270" s="190"/>
      <c r="D270" s="190"/>
      <c r="E270" s="190"/>
      <c r="F270" s="381"/>
      <c r="G270" s="382"/>
      <c r="H270" s="190"/>
      <c r="I270" s="190"/>
    </row>
    <row r="271" spans="1:18" s="177" customFormat="1" ht="23.25" x14ac:dyDescent="0.35">
      <c r="B271" s="177" t="s">
        <v>1517</v>
      </c>
    </row>
    <row r="272" spans="1:18" s="192" customFormat="1" ht="20.25" x14ac:dyDescent="0.3">
      <c r="A272" s="191" t="s">
        <v>1518</v>
      </c>
      <c r="B272" s="190"/>
      <c r="C272" s="190"/>
      <c r="D272" s="190"/>
      <c r="E272" s="190"/>
      <c r="F272" s="381"/>
      <c r="G272" s="382"/>
      <c r="H272" s="190"/>
      <c r="I272" s="190"/>
    </row>
    <row r="273" spans="1:9" s="233" customFormat="1" ht="20.25" x14ac:dyDescent="0.3">
      <c r="A273" s="269"/>
      <c r="B273" s="396" t="s">
        <v>1519</v>
      </c>
      <c r="C273" s="396"/>
      <c r="D273" s="259"/>
      <c r="E273" s="259"/>
      <c r="F273" s="380" t="s">
        <v>1456</v>
      </c>
      <c r="G273" s="380" t="s">
        <v>1457</v>
      </c>
      <c r="H273" s="380" t="s">
        <v>735</v>
      </c>
      <c r="I273" s="380" t="s">
        <v>1458</v>
      </c>
    </row>
    <row r="274" spans="1:9" s="233" customFormat="1" ht="18.75" customHeight="1" x14ac:dyDescent="0.3">
      <c r="A274" s="408" t="s">
        <v>1520</v>
      </c>
      <c r="B274" s="409" t="s">
        <v>741</v>
      </c>
      <c r="C274" s="409"/>
      <c r="D274" s="409"/>
      <c r="E274" s="256"/>
      <c r="F274" s="388">
        <v>949155107.22000027</v>
      </c>
      <c r="G274" s="389">
        <v>2.4537347617904819E-2</v>
      </c>
      <c r="H274" s="388">
        <v>14149</v>
      </c>
      <c r="I274" s="389">
        <v>9.8940596482640461E-2</v>
      </c>
    </row>
    <row r="275" spans="1:9" s="233" customFormat="1" ht="18.75" customHeight="1" x14ac:dyDescent="0.3">
      <c r="A275" s="410" t="s">
        <v>1521</v>
      </c>
      <c r="B275" s="409" t="s">
        <v>743</v>
      </c>
      <c r="C275" s="409"/>
      <c r="D275" s="409"/>
      <c r="E275" s="256"/>
      <c r="F275" s="388">
        <v>6281832530.9099712</v>
      </c>
      <c r="G275" s="389">
        <v>0.16239654332142101</v>
      </c>
      <c r="H275" s="388">
        <v>40839</v>
      </c>
      <c r="I275" s="389">
        <v>0.2855774273626796</v>
      </c>
    </row>
    <row r="276" spans="1:9" s="233" customFormat="1" ht="18.75" customHeight="1" x14ac:dyDescent="0.3">
      <c r="A276" s="410" t="s">
        <v>1522</v>
      </c>
      <c r="B276" s="409" t="s">
        <v>745</v>
      </c>
      <c r="C276" s="409"/>
      <c r="D276" s="409"/>
      <c r="E276" s="256"/>
      <c r="F276" s="388">
        <v>9866080715.8500309</v>
      </c>
      <c r="G276" s="389">
        <v>0.2550557335778072</v>
      </c>
      <c r="H276" s="388">
        <v>39824</v>
      </c>
      <c r="I276" s="389">
        <v>0.27847977343449531</v>
      </c>
    </row>
    <row r="277" spans="1:9" s="233" customFormat="1" ht="18.75" customHeight="1" x14ac:dyDescent="0.3">
      <c r="A277" s="410" t="s">
        <v>1523</v>
      </c>
      <c r="B277" s="409" t="s">
        <v>747</v>
      </c>
      <c r="C277" s="409"/>
      <c r="D277" s="409"/>
      <c r="E277" s="256"/>
      <c r="F277" s="388">
        <v>8467279813.1800137</v>
      </c>
      <c r="G277" s="389">
        <v>0.21889424244114547</v>
      </c>
      <c r="H277" s="388">
        <v>24592</v>
      </c>
      <c r="I277" s="389">
        <v>0.17196601517429461</v>
      </c>
    </row>
    <row r="278" spans="1:9" s="233" customFormat="1" ht="18.75" customHeight="1" x14ac:dyDescent="0.3">
      <c r="A278" s="410" t="s">
        <v>1524</v>
      </c>
      <c r="B278" s="409" t="s">
        <v>749</v>
      </c>
      <c r="C278" s="409"/>
      <c r="D278" s="409"/>
      <c r="E278" s="256"/>
      <c r="F278" s="388">
        <v>5355399104.5199862</v>
      </c>
      <c r="G278" s="389">
        <v>0.13844659156405381</v>
      </c>
      <c r="H278" s="388">
        <v>12060</v>
      </c>
      <c r="I278" s="389">
        <v>8.4332715639313313E-2</v>
      </c>
    </row>
    <row r="279" spans="1:9" s="233" customFormat="1" ht="18.75" customHeight="1" x14ac:dyDescent="0.3">
      <c r="A279" s="410" t="s">
        <v>1525</v>
      </c>
      <c r="B279" s="409" t="s">
        <v>751</v>
      </c>
      <c r="C279" s="409"/>
      <c r="D279" s="409"/>
      <c r="E279" s="256"/>
      <c r="F279" s="388">
        <v>3020818732.3099947</v>
      </c>
      <c r="G279" s="389">
        <v>7.8093536832424482E-2</v>
      </c>
      <c r="H279" s="388">
        <v>5550</v>
      </c>
      <c r="I279" s="389">
        <v>3.8809831824062092E-2</v>
      </c>
    </row>
    <row r="280" spans="1:9" s="233" customFormat="1" ht="18.75" customHeight="1" x14ac:dyDescent="0.3">
      <c r="A280" s="410" t="s">
        <v>1526</v>
      </c>
      <c r="B280" s="409" t="s">
        <v>753</v>
      </c>
      <c r="C280" s="409"/>
      <c r="D280" s="409"/>
      <c r="E280" s="256"/>
      <c r="F280" s="388">
        <v>1696729240.4300041</v>
      </c>
      <c r="G280" s="389">
        <v>4.3863468540811044E-2</v>
      </c>
      <c r="H280" s="388">
        <v>2632</v>
      </c>
      <c r="I280" s="389">
        <v>1.8404950875843502E-2</v>
      </c>
    </row>
    <row r="281" spans="1:9" s="233" customFormat="1" ht="18.75" customHeight="1" x14ac:dyDescent="0.3">
      <c r="A281" s="410" t="s">
        <v>1527</v>
      </c>
      <c r="B281" s="409" t="s">
        <v>755</v>
      </c>
      <c r="C281" s="409"/>
      <c r="D281" s="409"/>
      <c r="E281" s="256"/>
      <c r="F281" s="388">
        <v>1027368206.5499991</v>
      </c>
      <c r="G281" s="389">
        <v>2.6559295339552667E-2</v>
      </c>
      <c r="H281" s="388">
        <v>1378</v>
      </c>
      <c r="I281" s="389">
        <v>9.6360267123527157E-3</v>
      </c>
    </row>
    <row r="282" spans="1:9" s="233" customFormat="1" ht="18.75" customHeight="1" x14ac:dyDescent="0.3">
      <c r="A282" s="410" t="s">
        <v>1528</v>
      </c>
      <c r="B282" s="409" t="s">
        <v>757</v>
      </c>
      <c r="C282" s="409"/>
      <c r="D282" s="409"/>
      <c r="E282" s="256"/>
      <c r="F282" s="388">
        <v>658299606.57999933</v>
      </c>
      <c r="G282" s="389">
        <v>1.7018215632526132E-2</v>
      </c>
      <c r="H282" s="388">
        <v>778</v>
      </c>
      <c r="I282" s="389">
        <v>5.4403692178595156E-3</v>
      </c>
    </row>
    <row r="283" spans="1:9" s="233" customFormat="1" ht="18.75" customHeight="1" x14ac:dyDescent="0.3">
      <c r="A283" s="410" t="s">
        <v>1529</v>
      </c>
      <c r="B283" s="409" t="s">
        <v>759</v>
      </c>
      <c r="C283" s="409"/>
      <c r="D283" s="409"/>
      <c r="E283" s="256"/>
      <c r="F283" s="388">
        <v>421570799.37000036</v>
      </c>
      <c r="G283" s="389">
        <v>1.0898354938000737E-2</v>
      </c>
      <c r="H283" s="388">
        <v>447</v>
      </c>
      <c r="I283" s="389">
        <v>3.1257648333974336E-3</v>
      </c>
    </row>
    <row r="284" spans="1:9" s="233" customFormat="1" ht="20.25" x14ac:dyDescent="0.3">
      <c r="A284" s="410" t="s">
        <v>1530</v>
      </c>
      <c r="B284" s="409" t="s">
        <v>1531</v>
      </c>
      <c r="C284" s="409"/>
      <c r="D284" s="409"/>
      <c r="E284" s="256"/>
      <c r="F284" s="388">
        <v>937524285.63999891</v>
      </c>
      <c r="G284" s="389">
        <v>2.4236670194352619E-2</v>
      </c>
      <c r="H284" s="388">
        <v>756</v>
      </c>
      <c r="I284" s="389">
        <v>5.2865284430614317E-3</v>
      </c>
    </row>
    <row r="285" spans="1:9" s="233" customFormat="1" ht="21" thickBot="1" x14ac:dyDescent="0.35">
      <c r="A285" s="191"/>
      <c r="B285" s="222" t="s">
        <v>103</v>
      </c>
      <c r="C285" s="222"/>
      <c r="D285" s="222"/>
      <c r="E285" s="222"/>
      <c r="F285" s="390">
        <v>38682058142.559998</v>
      </c>
      <c r="G285" s="391">
        <v>1</v>
      </c>
      <c r="H285" s="390">
        <v>143005</v>
      </c>
      <c r="I285" s="391">
        <v>0.99999999999999989</v>
      </c>
    </row>
    <row r="286" spans="1:9" s="192" customFormat="1" ht="21" thickTop="1" x14ac:dyDescent="0.3">
      <c r="A286" s="191"/>
      <c r="B286" s="190"/>
      <c r="C286" s="190"/>
      <c r="D286" s="190"/>
      <c r="E286" s="190"/>
      <c r="F286" s="381"/>
      <c r="G286" s="382"/>
      <c r="H286" s="190"/>
      <c r="I286" s="190"/>
    </row>
    <row r="287" spans="1:9" s="177" customFormat="1" ht="23.25" x14ac:dyDescent="0.35">
      <c r="B287" s="177" t="s">
        <v>1532</v>
      </c>
    </row>
    <row r="288" spans="1:9" s="192" customFormat="1" ht="20.25" x14ac:dyDescent="0.3">
      <c r="A288" s="191"/>
      <c r="B288" s="190"/>
      <c r="C288" s="190"/>
      <c r="D288" s="190"/>
      <c r="E288" s="190"/>
      <c r="F288" s="381"/>
      <c r="G288" s="382"/>
      <c r="H288" s="190"/>
      <c r="I288" s="190"/>
    </row>
    <row r="289" spans="1:18" s="233" customFormat="1" ht="20.25" x14ac:dyDescent="0.3">
      <c r="A289" s="191" t="s">
        <v>1533</v>
      </c>
      <c r="B289" s="411" t="s">
        <v>1534</v>
      </c>
      <c r="C289" s="411"/>
      <c r="D289" s="411"/>
      <c r="E289" s="411"/>
      <c r="F289" s="380" t="s">
        <v>1456</v>
      </c>
      <c r="G289" s="412" t="s">
        <v>1457</v>
      </c>
      <c r="H289" s="380" t="s">
        <v>735</v>
      </c>
      <c r="I289" s="412" t="s">
        <v>1458</v>
      </c>
    </row>
    <row r="290" spans="1:18" s="192" customFormat="1" ht="20.25" x14ac:dyDescent="0.3">
      <c r="A290" s="191" t="s">
        <v>1535</v>
      </c>
      <c r="B290" s="259" t="s">
        <v>1536</v>
      </c>
      <c r="C290" s="259"/>
      <c r="D290" s="259"/>
      <c r="E290" s="259"/>
      <c r="F290" s="388">
        <v>27748215378.320084</v>
      </c>
      <c r="G290" s="389">
        <v>0.71734071842961145</v>
      </c>
      <c r="H290" s="388">
        <v>96833</v>
      </c>
      <c r="I290" s="389">
        <v>0.67713017027376665</v>
      </c>
      <c r="K290" s="273"/>
    </row>
    <row r="291" spans="1:18" s="192" customFormat="1" ht="20.25" x14ac:dyDescent="0.3">
      <c r="A291" s="191" t="s">
        <v>1537</v>
      </c>
      <c r="B291" s="259" t="s">
        <v>1538</v>
      </c>
      <c r="C291" s="259"/>
      <c r="D291" s="413"/>
      <c r="E291" s="259"/>
      <c r="F291" s="388">
        <v>2169698953.5900064</v>
      </c>
      <c r="G291" s="389">
        <v>5.609057681454608E-2</v>
      </c>
      <c r="H291" s="388">
        <v>8020</v>
      </c>
      <c r="I291" s="389">
        <v>5.6081955176392431E-2</v>
      </c>
      <c r="K291" s="273"/>
    </row>
    <row r="292" spans="1:18" s="192" customFormat="1" ht="20.25" x14ac:dyDescent="0.3">
      <c r="A292" s="191" t="s">
        <v>1539</v>
      </c>
      <c r="B292" s="259" t="s">
        <v>1540</v>
      </c>
      <c r="C292" s="259"/>
      <c r="D292" s="413"/>
      <c r="E292" s="259"/>
      <c r="F292" s="388">
        <v>1377173246.0600002</v>
      </c>
      <c r="G292" s="389">
        <v>3.5602377747960587E-2</v>
      </c>
      <c r="H292" s="388">
        <v>5169</v>
      </c>
      <c r="I292" s="389">
        <v>3.6145589315058915E-2</v>
      </c>
      <c r="K292" s="273"/>
    </row>
    <row r="293" spans="1:18" s="192" customFormat="1" ht="20.25" x14ac:dyDescent="0.3">
      <c r="A293" s="191" t="s">
        <v>1541</v>
      </c>
      <c r="B293" s="259" t="s">
        <v>1542</v>
      </c>
      <c r="C293" s="259"/>
      <c r="D293" s="259"/>
      <c r="E293" s="259"/>
      <c r="F293" s="388">
        <v>1510233544.7500002</v>
      </c>
      <c r="G293" s="389">
        <v>3.9042223120190137E-2</v>
      </c>
      <c r="H293" s="388">
        <v>5794</v>
      </c>
      <c r="I293" s="389">
        <v>4.0516065871822667E-2</v>
      </c>
      <c r="K293" s="273"/>
    </row>
    <row r="294" spans="1:18" s="192" customFormat="1" ht="20.25" x14ac:dyDescent="0.3">
      <c r="A294" s="191" t="s">
        <v>1543</v>
      </c>
      <c r="B294" s="259" t="s">
        <v>1544</v>
      </c>
      <c r="C294" s="259"/>
      <c r="D294" s="259"/>
      <c r="E294" s="259"/>
      <c r="F294" s="388">
        <v>5825009549.860034</v>
      </c>
      <c r="G294" s="389">
        <v>0.15058685679010028</v>
      </c>
      <c r="H294" s="388">
        <v>26917</v>
      </c>
      <c r="I294" s="389">
        <v>0.18822418796545576</v>
      </c>
      <c r="K294" s="273"/>
    </row>
    <row r="295" spans="1:18" s="192" customFormat="1" ht="20.25" x14ac:dyDescent="0.3">
      <c r="A295" s="191" t="s">
        <v>1545</v>
      </c>
      <c r="B295" s="259" t="s">
        <v>101</v>
      </c>
      <c r="C295" s="259"/>
      <c r="D295" s="259"/>
      <c r="E295" s="259"/>
      <c r="F295" s="388">
        <v>51727469.979999997</v>
      </c>
      <c r="G295" s="389">
        <v>1.337247097591392E-3</v>
      </c>
      <c r="H295" s="388">
        <v>272</v>
      </c>
      <c r="I295" s="389">
        <v>1.9020313975035839E-3</v>
      </c>
      <c r="K295" s="273"/>
    </row>
    <row r="296" spans="1:18" s="192" customFormat="1" ht="21" thickBot="1" x14ac:dyDescent="0.35">
      <c r="A296" s="191"/>
      <c r="B296" s="222" t="s">
        <v>103</v>
      </c>
      <c r="C296" s="222"/>
      <c r="D296" s="222"/>
      <c r="E296" s="222"/>
      <c r="F296" s="390">
        <v>38682058142.560127</v>
      </c>
      <c r="G296" s="391">
        <v>1</v>
      </c>
      <c r="H296" s="390">
        <v>143005</v>
      </c>
      <c r="I296" s="391">
        <v>1</v>
      </c>
      <c r="K296" s="393"/>
    </row>
    <row r="297" spans="1:18" s="192" customFormat="1" ht="21" thickTop="1" x14ac:dyDescent="0.3">
      <c r="A297" s="191"/>
      <c r="B297" s="190"/>
      <c r="C297" s="190"/>
      <c r="D297" s="190"/>
      <c r="E297" s="190"/>
      <c r="F297" s="381"/>
      <c r="G297" s="382"/>
      <c r="H297" s="190"/>
      <c r="I297" s="190"/>
    </row>
    <row r="298" spans="1:18" s="177" customFormat="1" ht="26.25" x14ac:dyDescent="0.35">
      <c r="B298" s="177" t="s">
        <v>1546</v>
      </c>
    </row>
    <row r="299" spans="1:18" s="192" customFormat="1" ht="20.25" x14ac:dyDescent="0.3">
      <c r="A299" s="191"/>
      <c r="B299" s="190"/>
      <c r="C299" s="190"/>
      <c r="D299" s="190"/>
      <c r="E299" s="190"/>
      <c r="F299" s="381"/>
      <c r="G299" s="382"/>
      <c r="H299" s="190"/>
      <c r="I299" s="190"/>
    </row>
    <row r="300" spans="1:18" ht="18" customHeight="1" x14ac:dyDescent="0.3">
      <c r="B300" s="287"/>
      <c r="C300" s="287"/>
      <c r="D300" s="287"/>
      <c r="E300" s="414" t="s">
        <v>1547</v>
      </c>
      <c r="F300" s="414"/>
      <c r="G300" s="414"/>
      <c r="H300" s="414"/>
      <c r="I300" s="414"/>
      <c r="J300" s="414"/>
      <c r="K300" s="414"/>
      <c r="L300" s="414"/>
      <c r="O300" s="233"/>
      <c r="P300" s="233"/>
      <c r="Q300" s="233"/>
      <c r="R300" s="233"/>
    </row>
    <row r="301" spans="1:18" ht="20.25" x14ac:dyDescent="0.3">
      <c r="B301" s="411" t="s">
        <v>1548</v>
      </c>
      <c r="C301" s="411"/>
      <c r="D301" s="287"/>
      <c r="E301" s="415" t="s">
        <v>1549</v>
      </c>
      <c r="F301" s="415" t="s">
        <v>1550</v>
      </c>
      <c r="G301" s="415" t="s">
        <v>1551</v>
      </c>
      <c r="H301" s="415" t="s">
        <v>1552</v>
      </c>
      <c r="I301" s="415" t="s">
        <v>1553</v>
      </c>
      <c r="J301" s="416" t="s">
        <v>1554</v>
      </c>
      <c r="K301" s="380" t="s">
        <v>1555</v>
      </c>
      <c r="L301" s="416" t="s">
        <v>103</v>
      </c>
      <c r="O301" s="233"/>
      <c r="P301" s="233"/>
      <c r="Q301" s="417"/>
      <c r="R301" s="417"/>
    </row>
    <row r="302" spans="1:18" ht="20.25" x14ac:dyDescent="0.3">
      <c r="A302" s="408" t="s">
        <v>1556</v>
      </c>
      <c r="B302" s="259" t="s">
        <v>1557</v>
      </c>
      <c r="C302" s="259"/>
      <c r="D302" s="287"/>
      <c r="E302" s="388">
        <v>5871966.049999998</v>
      </c>
      <c r="F302" s="388">
        <v>9909373.0300000031</v>
      </c>
      <c r="G302" s="388">
        <v>38820988.599999994</v>
      </c>
      <c r="H302" s="388">
        <v>86940471.660000056</v>
      </c>
      <c r="I302" s="388">
        <v>283576088.55000061</v>
      </c>
      <c r="J302" s="388">
        <v>506732310.09999996</v>
      </c>
      <c r="K302" s="388">
        <v>1065467.27</v>
      </c>
      <c r="L302" s="342">
        <v>932916665.26000059</v>
      </c>
      <c r="Q302" s="418"/>
      <c r="R302" s="418"/>
    </row>
    <row r="303" spans="1:18" ht="20.25" x14ac:dyDescent="0.3">
      <c r="A303" s="410" t="s">
        <v>1558</v>
      </c>
      <c r="B303" s="259" t="s">
        <v>1559</v>
      </c>
      <c r="C303" s="259"/>
      <c r="D303" s="287"/>
      <c r="E303" s="388">
        <v>20022823.539999999</v>
      </c>
      <c r="F303" s="388">
        <v>27975143.480000004</v>
      </c>
      <c r="G303" s="388">
        <v>104829340.55999996</v>
      </c>
      <c r="H303" s="388">
        <v>200123652.66999993</v>
      </c>
      <c r="I303" s="388">
        <v>630489653.95000029</v>
      </c>
      <c r="J303" s="388">
        <v>911466032.83000278</v>
      </c>
      <c r="K303" s="388">
        <v>4143845.94</v>
      </c>
      <c r="L303" s="342">
        <v>1899050492.9700031</v>
      </c>
      <c r="Q303" s="418"/>
      <c r="R303" s="418"/>
    </row>
    <row r="304" spans="1:18" ht="20.25" x14ac:dyDescent="0.3">
      <c r="A304" s="410" t="s">
        <v>1560</v>
      </c>
      <c r="B304" s="259" t="s">
        <v>1561</v>
      </c>
      <c r="C304" s="259"/>
      <c r="D304" s="287"/>
      <c r="E304" s="388">
        <v>74376251.89000003</v>
      </c>
      <c r="F304" s="388">
        <v>89620371.200000003</v>
      </c>
      <c r="G304" s="388">
        <v>319340648.88000017</v>
      </c>
      <c r="H304" s="388">
        <v>574238100.58999979</v>
      </c>
      <c r="I304" s="388">
        <v>1409416904.6799977</v>
      </c>
      <c r="J304" s="388">
        <v>1701272521.8000011</v>
      </c>
      <c r="K304" s="388">
        <v>10392201.490000002</v>
      </c>
      <c r="L304" s="342">
        <v>4178657000.5299988</v>
      </c>
      <c r="M304" s="287"/>
      <c r="Q304" s="418"/>
      <c r="R304" s="418"/>
    </row>
    <row r="305" spans="1:18" ht="20.25" x14ac:dyDescent="0.3">
      <c r="A305" s="410" t="s">
        <v>1562</v>
      </c>
      <c r="B305" s="259" t="s">
        <v>1563</v>
      </c>
      <c r="C305" s="259"/>
      <c r="D305" s="287"/>
      <c r="E305" s="388">
        <v>164940169.76999986</v>
      </c>
      <c r="F305" s="388">
        <v>217740781.41000015</v>
      </c>
      <c r="G305" s="388">
        <v>738779577.20000112</v>
      </c>
      <c r="H305" s="388">
        <v>1375531245.7799997</v>
      </c>
      <c r="I305" s="388">
        <v>3078857050.2400036</v>
      </c>
      <c r="J305" s="388">
        <v>3092922049.2500033</v>
      </c>
      <c r="K305" s="388">
        <v>15283319.189999999</v>
      </c>
      <c r="L305" s="342">
        <v>8684054192.8400078</v>
      </c>
      <c r="M305" s="287"/>
      <c r="Q305" s="418"/>
      <c r="R305" s="418"/>
    </row>
    <row r="306" spans="1:18" ht="20.25" x14ac:dyDescent="0.3">
      <c r="A306" s="408" t="s">
        <v>1564</v>
      </c>
      <c r="B306" s="259" t="s">
        <v>1565</v>
      </c>
      <c r="C306" s="259"/>
      <c r="D306" s="287"/>
      <c r="E306" s="388">
        <v>102939428.98999995</v>
      </c>
      <c r="F306" s="388">
        <v>143509196.01000008</v>
      </c>
      <c r="G306" s="388">
        <v>457217624.62000012</v>
      </c>
      <c r="H306" s="388">
        <v>887259300.9299978</v>
      </c>
      <c r="I306" s="388">
        <v>1910626482.3700058</v>
      </c>
      <c r="J306" s="388">
        <v>1802753143.4700007</v>
      </c>
      <c r="K306" s="388">
        <v>5439397.2100000009</v>
      </c>
      <c r="L306" s="342">
        <v>5309744573.6000051</v>
      </c>
      <c r="M306" s="287"/>
      <c r="R306" s="418"/>
    </row>
    <row r="307" spans="1:18" ht="20.25" x14ac:dyDescent="0.3">
      <c r="A307" s="408" t="s">
        <v>1566</v>
      </c>
      <c r="B307" s="259" t="s">
        <v>1567</v>
      </c>
      <c r="C307" s="259"/>
      <c r="D307" s="287"/>
      <c r="E307" s="388">
        <v>85574963.75999999</v>
      </c>
      <c r="F307" s="388">
        <v>139851237.69999999</v>
      </c>
      <c r="G307" s="388">
        <v>418244589.40999997</v>
      </c>
      <c r="H307" s="388">
        <v>872786940.9799999</v>
      </c>
      <c r="I307" s="388">
        <v>1894038507.8000002</v>
      </c>
      <c r="J307" s="388">
        <v>1661552636.6499994</v>
      </c>
      <c r="K307" s="388">
        <v>7742231.6199999992</v>
      </c>
      <c r="L307" s="342">
        <v>5079791107.9199991</v>
      </c>
      <c r="M307" s="287"/>
      <c r="R307" s="418"/>
    </row>
    <row r="308" spans="1:18" ht="20.25" x14ac:dyDescent="0.3">
      <c r="A308" s="408" t="s">
        <v>1568</v>
      </c>
      <c r="B308" s="259" t="s">
        <v>1569</v>
      </c>
      <c r="C308" s="259"/>
      <c r="D308" s="287"/>
      <c r="E308" s="388">
        <v>72359609.680000052</v>
      </c>
      <c r="F308" s="388">
        <v>103773352.96000007</v>
      </c>
      <c r="G308" s="388">
        <v>369639560.70000041</v>
      </c>
      <c r="H308" s="388">
        <v>708119710.46999931</v>
      </c>
      <c r="I308" s="388">
        <v>1549149673.0699964</v>
      </c>
      <c r="J308" s="388">
        <v>1307779741.0599966</v>
      </c>
      <c r="K308" s="388">
        <v>4857590.5399999991</v>
      </c>
      <c r="L308" s="342">
        <v>4115679238.4799929</v>
      </c>
      <c r="M308" s="287"/>
      <c r="R308" s="418"/>
    </row>
    <row r="309" spans="1:18" ht="20.25" x14ac:dyDescent="0.3">
      <c r="A309" s="408" t="s">
        <v>1570</v>
      </c>
      <c r="B309" s="259" t="s">
        <v>1571</v>
      </c>
      <c r="C309" s="259"/>
      <c r="D309" s="287"/>
      <c r="E309" s="388">
        <v>65826113.319999963</v>
      </c>
      <c r="F309" s="388">
        <v>102727525.34</v>
      </c>
      <c r="G309" s="388">
        <v>375687006.77999961</v>
      </c>
      <c r="H309" s="388">
        <v>790178468.94999921</v>
      </c>
      <c r="I309" s="388">
        <v>1738681333.2399962</v>
      </c>
      <c r="J309" s="388">
        <v>1441069980.28</v>
      </c>
      <c r="K309" s="388">
        <v>6469195.2099999981</v>
      </c>
      <c r="L309" s="342">
        <v>4520639623.1199951</v>
      </c>
      <c r="M309" s="287"/>
      <c r="R309" s="419"/>
    </row>
    <row r="310" spans="1:18" ht="20.25" x14ac:dyDescent="0.3">
      <c r="A310" s="408" t="s">
        <v>1572</v>
      </c>
      <c r="B310" s="259" t="s">
        <v>1573</v>
      </c>
      <c r="C310" s="259"/>
      <c r="D310" s="287"/>
      <c r="E310" s="388">
        <v>43475298.660000026</v>
      </c>
      <c r="F310" s="388">
        <v>72096283.880000025</v>
      </c>
      <c r="G310" s="388">
        <v>267426144.82999977</v>
      </c>
      <c r="H310" s="388">
        <v>584490957.47000015</v>
      </c>
      <c r="I310" s="388">
        <v>1257783270.5599971</v>
      </c>
      <c r="J310" s="388">
        <v>943777899.64999819</v>
      </c>
      <c r="K310" s="388">
        <v>2089480.66</v>
      </c>
      <c r="L310" s="340">
        <v>3171139335.7099948</v>
      </c>
      <c r="M310" s="287"/>
      <c r="R310" s="419"/>
    </row>
    <row r="311" spans="1:18" ht="20.25" x14ac:dyDescent="0.3">
      <c r="A311" s="408" t="s">
        <v>1574</v>
      </c>
      <c r="B311" s="259" t="s">
        <v>1575</v>
      </c>
      <c r="C311" s="259"/>
      <c r="D311" s="287"/>
      <c r="E311" s="388">
        <v>14604559.729999999</v>
      </c>
      <c r="F311" s="388">
        <v>21156575.670000002</v>
      </c>
      <c r="G311" s="388">
        <v>66948474.800000004</v>
      </c>
      <c r="H311" s="388">
        <v>152256401.93000013</v>
      </c>
      <c r="I311" s="388">
        <v>312340599.62000042</v>
      </c>
      <c r="J311" s="388">
        <v>222044637.79000026</v>
      </c>
      <c r="K311" s="388">
        <v>829757.55</v>
      </c>
      <c r="L311" s="340">
        <v>790181007.09000063</v>
      </c>
      <c r="Q311" s="419"/>
      <c r="R311" s="419"/>
    </row>
    <row r="312" spans="1:18" ht="20.25" x14ac:dyDescent="0.3">
      <c r="A312" s="408" t="s">
        <v>1576</v>
      </c>
      <c r="B312" s="259" t="s">
        <v>1577</v>
      </c>
      <c r="C312" s="259"/>
      <c r="D312" s="287"/>
      <c r="E312" s="388">
        <v>0</v>
      </c>
      <c r="F312" s="388">
        <v>0</v>
      </c>
      <c r="G312" s="388">
        <v>0</v>
      </c>
      <c r="H312" s="388">
        <v>0</v>
      </c>
      <c r="I312" s="388">
        <v>204905.04</v>
      </c>
      <c r="J312" s="388">
        <v>0</v>
      </c>
      <c r="K312" s="388">
        <v>0</v>
      </c>
      <c r="L312" s="342">
        <v>204905.04</v>
      </c>
      <c r="Q312" s="287"/>
    </row>
    <row r="313" spans="1:18" ht="21" thickBot="1" x14ac:dyDescent="0.35">
      <c r="B313" s="222" t="s">
        <v>103</v>
      </c>
      <c r="C313" s="222"/>
      <c r="D313" s="287"/>
      <c r="E313" s="420">
        <v>649991185.38999987</v>
      </c>
      <c r="F313" s="420">
        <v>928359840.68000019</v>
      </c>
      <c r="G313" s="420">
        <v>3156933956.3800015</v>
      </c>
      <c r="H313" s="420">
        <v>6231925251.4299965</v>
      </c>
      <c r="I313" s="420">
        <v>14065164469.119999</v>
      </c>
      <c r="J313" s="420">
        <v>13591370952.880003</v>
      </c>
      <c r="K313" s="420">
        <v>58312486.679999992</v>
      </c>
      <c r="L313" s="420">
        <v>38682058142.559998</v>
      </c>
      <c r="Q313" s="287"/>
    </row>
    <row r="314" spans="1:18" ht="13.5" customHeight="1" thickTop="1" x14ac:dyDescent="0.3">
      <c r="B314" s="222"/>
      <c r="C314" s="222"/>
      <c r="D314" s="287"/>
      <c r="E314" s="287"/>
      <c r="F314" s="287"/>
      <c r="G314" s="287"/>
      <c r="H314" s="287"/>
      <c r="I314" s="287"/>
      <c r="J314" s="287"/>
      <c r="K314" s="287"/>
      <c r="L314" s="287"/>
      <c r="Q314" s="287"/>
    </row>
    <row r="315" spans="1:18" ht="21.75" x14ac:dyDescent="0.3">
      <c r="A315" s="421"/>
      <c r="B315" s="377" t="s">
        <v>1578</v>
      </c>
      <c r="D315" s="422"/>
      <c r="E315" s="422"/>
      <c r="F315" s="422"/>
      <c r="G315" s="422"/>
      <c r="H315" s="422"/>
      <c r="I315" s="422"/>
      <c r="J315" s="422"/>
      <c r="K315" s="422"/>
      <c r="Q315" s="287"/>
    </row>
    <row r="316" spans="1:18" ht="26.25" x14ac:dyDescent="0.35">
      <c r="B316" s="177" t="s">
        <v>1579</v>
      </c>
      <c r="C316" s="230"/>
      <c r="D316" s="230"/>
      <c r="E316" s="230"/>
      <c r="F316" s="230"/>
      <c r="G316" s="230"/>
      <c r="H316" s="230"/>
      <c r="I316" s="230"/>
      <c r="J316" s="230"/>
      <c r="K316" s="230"/>
      <c r="L316" s="230"/>
      <c r="M316" s="423"/>
      <c r="Q316" s="287"/>
    </row>
    <row r="317" spans="1:18" ht="18" customHeight="1" x14ac:dyDescent="0.3">
      <c r="B317" s="287"/>
      <c r="C317" s="287"/>
      <c r="D317" s="287"/>
      <c r="E317" s="414" t="s">
        <v>1547</v>
      </c>
      <c r="F317" s="414"/>
      <c r="G317" s="414"/>
      <c r="H317" s="414"/>
      <c r="I317" s="414"/>
      <c r="J317" s="414"/>
      <c r="K317" s="414"/>
      <c r="L317" s="414"/>
      <c r="Q317" s="287"/>
    </row>
    <row r="318" spans="1:18" ht="25.5" customHeight="1" x14ac:dyDescent="0.3">
      <c r="B318" s="411" t="s">
        <v>1580</v>
      </c>
      <c r="C318" s="411"/>
      <c r="D318" s="287"/>
      <c r="E318" s="412" t="s">
        <v>1549</v>
      </c>
      <c r="F318" s="412" t="s">
        <v>1550</v>
      </c>
      <c r="G318" s="412" t="s">
        <v>1551</v>
      </c>
      <c r="H318" s="412" t="s">
        <v>1552</v>
      </c>
      <c r="I318" s="412" t="s">
        <v>1553</v>
      </c>
      <c r="J318" s="380" t="s">
        <v>1554</v>
      </c>
      <c r="K318" s="380" t="s">
        <v>1555</v>
      </c>
      <c r="L318" s="380" t="s">
        <v>103</v>
      </c>
      <c r="Q318" s="287"/>
    </row>
    <row r="319" spans="1:18" ht="20.25" x14ac:dyDescent="0.3">
      <c r="B319" s="259" t="s">
        <v>1557</v>
      </c>
      <c r="C319" s="259"/>
      <c r="D319" s="287"/>
      <c r="E319" s="424">
        <v>1.5180076583203719E-4</v>
      </c>
      <c r="F319" s="424">
        <v>2.5617491689505529E-4</v>
      </c>
      <c r="G319" s="424">
        <v>1.0035915994161422E-3</v>
      </c>
      <c r="H319" s="424">
        <v>2.2475658182299161E-3</v>
      </c>
      <c r="I319" s="424">
        <v>7.3309462362344041E-3</v>
      </c>
      <c r="J319" s="424">
        <v>1.3099931452263314E-2</v>
      </c>
      <c r="K319" s="424">
        <v>2.7544223889879271E-5</v>
      </c>
      <c r="L319" s="347">
        <v>2.4117555012760746E-2</v>
      </c>
      <c r="M319" s="425"/>
    </row>
    <row r="320" spans="1:18" ht="20.25" x14ac:dyDescent="0.3">
      <c r="B320" s="259" t="s">
        <v>1559</v>
      </c>
      <c r="C320" s="259"/>
      <c r="D320" s="287"/>
      <c r="E320" s="424">
        <v>5.1762559960504928E-4</v>
      </c>
      <c r="F320" s="424">
        <v>7.2320721345538511E-4</v>
      </c>
      <c r="G320" s="424">
        <v>2.7100248950988805E-3</v>
      </c>
      <c r="H320" s="424">
        <v>5.1735523464769718E-3</v>
      </c>
      <c r="I320" s="424">
        <v>1.6299278896339361E-2</v>
      </c>
      <c r="J320" s="424">
        <v>2.3563018013955179E-2</v>
      </c>
      <c r="K320" s="424">
        <v>1.0712578748338953E-4</v>
      </c>
      <c r="L320" s="347">
        <v>4.9093832752414211E-2</v>
      </c>
      <c r="M320" s="425"/>
    </row>
    <row r="321" spans="1:13" ht="20.25" x14ac:dyDescent="0.3">
      <c r="B321" s="259" t="s">
        <v>1561</v>
      </c>
      <c r="C321" s="259"/>
      <c r="D321" s="287"/>
      <c r="E321" s="424">
        <v>1.9227583913940566E-3</v>
      </c>
      <c r="F321" s="424">
        <v>2.3168459876077548E-3</v>
      </c>
      <c r="G321" s="424">
        <v>8.2555237289363651E-3</v>
      </c>
      <c r="H321" s="424">
        <v>1.4845076197178696E-2</v>
      </c>
      <c r="I321" s="424">
        <v>3.6435933669446724E-2</v>
      </c>
      <c r="J321" s="424">
        <v>4.3980920444565828E-2</v>
      </c>
      <c r="K321" s="424">
        <v>2.6865689130863398E-4</v>
      </c>
      <c r="L321" s="347">
        <v>0.10802571531043804</v>
      </c>
      <c r="M321" s="425"/>
    </row>
    <row r="322" spans="1:13" ht="20.25" x14ac:dyDescent="0.3">
      <c r="B322" s="259" t="s">
        <v>1563</v>
      </c>
      <c r="C322" s="259"/>
      <c r="D322" s="287"/>
      <c r="E322" s="424">
        <v>4.2639967388013456E-3</v>
      </c>
      <c r="F322" s="424">
        <v>5.6289864569132242E-3</v>
      </c>
      <c r="G322" s="424">
        <v>1.9098766008708253E-2</v>
      </c>
      <c r="H322" s="424">
        <v>3.5559929120383832E-2</v>
      </c>
      <c r="I322" s="424">
        <v>7.9593930573525665E-2</v>
      </c>
      <c r="J322" s="424">
        <v>7.9957535812889197E-2</v>
      </c>
      <c r="K322" s="424">
        <v>3.9510098282967274E-4</v>
      </c>
      <c r="L322" s="347">
        <v>0.22449824569405119</v>
      </c>
      <c r="M322" s="425"/>
    </row>
    <row r="323" spans="1:13" ht="20.25" x14ac:dyDescent="0.3">
      <c r="B323" s="259" t="s">
        <v>1565</v>
      </c>
      <c r="C323" s="259"/>
      <c r="D323" s="287"/>
      <c r="E323" s="424">
        <v>2.6611673197590455E-3</v>
      </c>
      <c r="F323" s="424">
        <v>3.7099679515786637E-3</v>
      </c>
      <c r="G323" s="424">
        <v>1.1819888769489896E-2</v>
      </c>
      <c r="H323" s="424">
        <v>2.2937230942057588E-2</v>
      </c>
      <c r="I323" s="424">
        <v>4.9393092666593044E-2</v>
      </c>
      <c r="J323" s="424">
        <v>4.6604375000577299E-2</v>
      </c>
      <c r="K323" s="424">
        <v>1.4061809198345873E-4</v>
      </c>
      <c r="L323" s="347">
        <v>0.137266340742039</v>
      </c>
      <c r="M323" s="425"/>
    </row>
    <row r="324" spans="1:13" ht="20.25" x14ac:dyDescent="0.3">
      <c r="B324" s="259" t="s">
        <v>1567</v>
      </c>
      <c r="C324" s="259"/>
      <c r="D324" s="287"/>
      <c r="E324" s="424">
        <v>2.2122650104247168E-3</v>
      </c>
      <c r="F324" s="424">
        <v>3.6154032234941612E-3</v>
      </c>
      <c r="G324" s="424">
        <v>1.0812366494786525E-2</v>
      </c>
      <c r="H324" s="424">
        <v>2.2563094697893405E-2</v>
      </c>
      <c r="I324" s="424">
        <v>4.8964264021827762E-2</v>
      </c>
      <c r="J324" s="424">
        <v>4.2954090770621983E-2</v>
      </c>
      <c r="K324" s="424">
        <v>2.0015045713096626E-4</v>
      </c>
      <c r="L324" s="347">
        <v>0.13132163467617952</v>
      </c>
      <c r="M324" s="425"/>
    </row>
    <row r="325" spans="1:13" ht="20.25" x14ac:dyDescent="0.3">
      <c r="B325" s="259" t="s">
        <v>1569</v>
      </c>
      <c r="C325" s="259"/>
      <c r="D325" s="287"/>
      <c r="E325" s="424">
        <v>1.8706246036165866E-3</v>
      </c>
      <c r="F325" s="424">
        <v>2.6827257375383359E-3</v>
      </c>
      <c r="G325" s="424">
        <v>9.5558400573650931E-3</v>
      </c>
      <c r="H325" s="424">
        <v>1.8306153924392391E-2</v>
      </c>
      <c r="I325" s="424">
        <v>4.00482742505767E-2</v>
      </c>
      <c r="J325" s="424">
        <v>3.3808432225613916E-2</v>
      </c>
      <c r="K325" s="424">
        <v>1.2557735480614015E-4</v>
      </c>
      <c r="L325" s="347">
        <v>0.10639762815390916</v>
      </c>
      <c r="M325" s="425"/>
    </row>
    <row r="326" spans="1:13" ht="20.25" x14ac:dyDescent="0.3">
      <c r="B326" s="259" t="s">
        <v>1571</v>
      </c>
      <c r="C326" s="259"/>
      <c r="D326" s="287"/>
      <c r="E326" s="424">
        <v>1.7017221027227265E-3</v>
      </c>
      <c r="F326" s="424">
        <v>2.6556892335305674E-3</v>
      </c>
      <c r="G326" s="424">
        <v>9.7121772940682635E-3</v>
      </c>
      <c r="H326" s="424">
        <v>2.0427518774669438E-2</v>
      </c>
      <c r="I326" s="424">
        <v>4.4948004752803195E-2</v>
      </c>
      <c r="J326" s="424">
        <v>3.7254221969499096E-2</v>
      </c>
      <c r="K326" s="424">
        <v>1.6724020180514272E-4</v>
      </c>
      <c r="L326" s="347">
        <v>0.11686657432909843</v>
      </c>
      <c r="M326" s="425"/>
    </row>
    <row r="327" spans="1:13" ht="20.25" x14ac:dyDescent="0.3">
      <c r="B327" s="259" t="s">
        <v>1573</v>
      </c>
      <c r="C327" s="259"/>
      <c r="D327" s="287"/>
      <c r="E327" s="424">
        <v>1.1239137922748287E-3</v>
      </c>
      <c r="F327" s="424">
        <v>1.8638171633550173E-3</v>
      </c>
      <c r="G327" s="424">
        <v>6.9134414679906525E-3</v>
      </c>
      <c r="H327" s="424">
        <v>1.5110130782490941E-2</v>
      </c>
      <c r="I327" s="424">
        <v>3.2515934543206712E-2</v>
      </c>
      <c r="J327" s="424">
        <v>2.439833723872115E-2</v>
      </c>
      <c r="K327" s="424">
        <v>5.4016791254988714E-5</v>
      </c>
      <c r="L327" s="347">
        <v>8.1979591779294286E-2</v>
      </c>
      <c r="M327" s="425"/>
    </row>
    <row r="328" spans="1:13" ht="20.25" x14ac:dyDescent="0.3">
      <c r="B328" s="259" t="s">
        <v>1575</v>
      </c>
      <c r="C328" s="259"/>
      <c r="D328" s="287"/>
      <c r="E328" s="424">
        <v>3.7755384359787486E-4</v>
      </c>
      <c r="F328" s="424">
        <v>5.4693510857227229E-4</v>
      </c>
      <c r="G328" s="424">
        <v>1.7307371431288924E-3</v>
      </c>
      <c r="H328" s="424">
        <v>3.9360987817367394E-3</v>
      </c>
      <c r="I328" s="424">
        <v>8.0745600058014285E-3</v>
      </c>
      <c r="J328" s="424">
        <v>5.7402487988532152E-3</v>
      </c>
      <c r="K328" s="424">
        <v>2.1450708412204623E-5</v>
      </c>
      <c r="L328" s="347">
        <v>2.0427584390102626E-2</v>
      </c>
      <c r="M328" s="425"/>
    </row>
    <row r="329" spans="1:13" ht="20.25" x14ac:dyDescent="0.3">
      <c r="B329" s="259" t="s">
        <v>1577</v>
      </c>
      <c r="C329" s="259"/>
      <c r="D329" s="287"/>
      <c r="E329" s="424">
        <v>0</v>
      </c>
      <c r="F329" s="424">
        <v>0</v>
      </c>
      <c r="G329" s="424">
        <v>0</v>
      </c>
      <c r="H329" s="424">
        <v>0</v>
      </c>
      <c r="I329" s="424">
        <v>5.2971597127752853E-6</v>
      </c>
      <c r="J329" s="424">
        <v>0</v>
      </c>
      <c r="K329" s="424">
        <v>0</v>
      </c>
      <c r="L329" s="347">
        <v>5.2971597127752853E-6</v>
      </c>
      <c r="M329" s="425"/>
    </row>
    <row r="330" spans="1:13" ht="21" thickBot="1" x14ac:dyDescent="0.35">
      <c r="B330" s="222" t="s">
        <v>103</v>
      </c>
      <c r="C330" s="222"/>
      <c r="D330" s="287"/>
      <c r="E330" s="426">
        <v>1.6803428168028267E-2</v>
      </c>
      <c r="F330" s="426">
        <v>2.3999752992940437E-2</v>
      </c>
      <c r="G330" s="426">
        <v>8.1612357458988954E-2</v>
      </c>
      <c r="H330" s="426">
        <v>0.16110635138550988</v>
      </c>
      <c r="I330" s="426">
        <v>0.36360951677606773</v>
      </c>
      <c r="J330" s="426">
        <v>0.35136111172756013</v>
      </c>
      <c r="K330" s="426">
        <v>1.5074814909044768E-3</v>
      </c>
      <c r="L330" s="426">
        <v>1</v>
      </c>
    </row>
    <row r="331" spans="1:13" ht="13.5" thickTop="1" x14ac:dyDescent="0.2"/>
    <row r="332" spans="1:13" ht="21" x14ac:dyDescent="0.25">
      <c r="B332" s="377" t="s">
        <v>1578</v>
      </c>
    </row>
    <row r="333" spans="1:13" ht="26.25" x14ac:dyDescent="0.35">
      <c r="B333" s="177" t="s">
        <v>1581</v>
      </c>
      <c r="C333" s="230"/>
      <c r="D333" s="230"/>
      <c r="E333" s="230"/>
      <c r="F333" s="230"/>
      <c r="G333" s="230"/>
      <c r="H333" s="230"/>
      <c r="I333" s="230"/>
      <c r="J333" s="230"/>
      <c r="K333" s="230"/>
      <c r="L333" s="230"/>
      <c r="M333" s="423"/>
    </row>
    <row r="334" spans="1:13" s="182" customFormat="1" ht="18" x14ac:dyDescent="0.25">
      <c r="A334" s="166"/>
      <c r="B334" s="378"/>
      <c r="C334" s="378"/>
      <c r="D334" s="378"/>
      <c r="E334" s="427" t="s">
        <v>1582</v>
      </c>
      <c r="F334" s="427"/>
      <c r="G334" s="427" t="s">
        <v>1583</v>
      </c>
      <c r="H334" s="428"/>
      <c r="I334" s="427" t="s">
        <v>1584</v>
      </c>
      <c r="J334" s="428"/>
      <c r="K334" s="427" t="s">
        <v>1585</v>
      </c>
      <c r="L334" s="378"/>
    </row>
    <row r="335" spans="1:13" ht="41.25" customHeight="1" x14ac:dyDescent="0.3">
      <c r="B335" s="429" t="s">
        <v>1586</v>
      </c>
      <c r="C335" s="430"/>
      <c r="D335" s="431" t="s">
        <v>1587</v>
      </c>
      <c r="E335" s="431" t="s">
        <v>1588</v>
      </c>
      <c r="F335" s="429" t="s">
        <v>1457</v>
      </c>
      <c r="G335" s="431" t="s">
        <v>1589</v>
      </c>
      <c r="H335" s="429" t="s">
        <v>1457</v>
      </c>
      <c r="I335" s="431" t="s">
        <v>1590</v>
      </c>
      <c r="J335" s="429" t="s">
        <v>1457</v>
      </c>
      <c r="K335" s="431" t="s">
        <v>1591</v>
      </c>
      <c r="L335" s="429" t="s">
        <v>1457</v>
      </c>
      <c r="M335" s="431" t="s">
        <v>103</v>
      </c>
    </row>
    <row r="336" spans="1:13" ht="20.25" x14ac:dyDescent="0.3">
      <c r="B336" s="432" t="s">
        <v>633</v>
      </c>
      <c r="C336" s="432"/>
      <c r="D336" s="287"/>
      <c r="E336" s="287"/>
      <c r="F336" s="287"/>
      <c r="G336" s="287"/>
      <c r="H336" s="287"/>
      <c r="I336" s="287"/>
      <c r="J336" s="287"/>
      <c r="K336" s="287"/>
      <c r="L336" s="287"/>
      <c r="M336" s="287"/>
    </row>
    <row r="337" spans="1:13" ht="20.25" x14ac:dyDescent="0.3">
      <c r="A337" s="408" t="s">
        <v>1556</v>
      </c>
      <c r="B337" s="432"/>
      <c r="C337" s="432"/>
      <c r="D337" s="287" t="s">
        <v>1557</v>
      </c>
      <c r="E337" s="433">
        <v>265884502.87000039</v>
      </c>
      <c r="F337" s="434">
        <v>3.9192439291013986E-2</v>
      </c>
      <c r="G337" s="433">
        <v>0</v>
      </c>
      <c r="H337" s="434">
        <v>0</v>
      </c>
      <c r="I337" s="433">
        <v>0</v>
      </c>
      <c r="J337" s="434">
        <v>0</v>
      </c>
      <c r="K337" s="433">
        <v>0</v>
      </c>
      <c r="L337" s="434">
        <v>0</v>
      </c>
      <c r="M337" s="342">
        <v>265884502.87000039</v>
      </c>
    </row>
    <row r="338" spans="1:13" ht="20.25" x14ac:dyDescent="0.3">
      <c r="A338" s="410" t="s">
        <v>1558</v>
      </c>
      <c r="B338" s="435"/>
      <c r="C338" s="435"/>
      <c r="D338" s="287" t="s">
        <v>1559</v>
      </c>
      <c r="E338" s="433">
        <v>509924901.32999969</v>
      </c>
      <c r="F338" s="434">
        <v>7.5164970213114399E-2</v>
      </c>
      <c r="G338" s="433">
        <v>330334.8</v>
      </c>
      <c r="H338" s="434">
        <v>4.8692670896427816E-5</v>
      </c>
      <c r="I338" s="433">
        <v>0</v>
      </c>
      <c r="J338" s="434">
        <v>0</v>
      </c>
      <c r="K338" s="433">
        <v>0</v>
      </c>
      <c r="L338" s="434">
        <v>0</v>
      </c>
      <c r="M338" s="342">
        <v>510255236.1299997</v>
      </c>
    </row>
    <row r="339" spans="1:13" ht="20.25" x14ac:dyDescent="0.3">
      <c r="A339" s="410" t="s">
        <v>1560</v>
      </c>
      <c r="B339" s="287"/>
      <c r="C339" s="287"/>
      <c r="D339" s="287" t="s">
        <v>1561</v>
      </c>
      <c r="E339" s="433">
        <v>1042531759.3100005</v>
      </c>
      <c r="F339" s="434">
        <v>0.15367335156682177</v>
      </c>
      <c r="G339" s="433">
        <v>2206685.17</v>
      </c>
      <c r="H339" s="434">
        <v>3.2527422104736728E-4</v>
      </c>
      <c r="I339" s="433">
        <v>234026.17</v>
      </c>
      <c r="J339" s="434">
        <v>3.4496393589054106E-5</v>
      </c>
      <c r="K339" s="433">
        <v>1579509.5899999999</v>
      </c>
      <c r="L339" s="434">
        <v>2.3282603178236634E-4</v>
      </c>
      <c r="M339" s="342">
        <v>1046551980.2400005</v>
      </c>
    </row>
    <row r="340" spans="1:13" ht="20.25" x14ac:dyDescent="0.3">
      <c r="A340" s="410" t="s">
        <v>1562</v>
      </c>
      <c r="B340" s="287"/>
      <c r="C340" s="287"/>
      <c r="D340" s="287" t="s">
        <v>1563</v>
      </c>
      <c r="E340" s="433">
        <v>1996924948.3000021</v>
      </c>
      <c r="F340" s="434">
        <v>0.29435472530426143</v>
      </c>
      <c r="G340" s="433">
        <v>1135604.67</v>
      </c>
      <c r="H340" s="434">
        <v>1.6739267090465948E-4</v>
      </c>
      <c r="I340" s="433">
        <v>0</v>
      </c>
      <c r="J340" s="434">
        <v>0</v>
      </c>
      <c r="K340" s="433">
        <v>2306272.21</v>
      </c>
      <c r="L340" s="434">
        <v>3.3995374910275047E-4</v>
      </c>
      <c r="M340" s="342">
        <v>2000366825.1800022</v>
      </c>
    </row>
    <row r="341" spans="1:13" ht="20.25" x14ac:dyDescent="0.3">
      <c r="A341" s="408" t="s">
        <v>1564</v>
      </c>
      <c r="B341" s="287"/>
      <c r="C341" s="287"/>
      <c r="D341" s="287" t="s">
        <v>1565</v>
      </c>
      <c r="E341" s="433">
        <v>965358337.88000047</v>
      </c>
      <c r="F341" s="434">
        <v>0.14229768054565681</v>
      </c>
      <c r="G341" s="433">
        <v>518015.57</v>
      </c>
      <c r="H341" s="434">
        <v>7.6357567138658926E-5</v>
      </c>
      <c r="I341" s="433">
        <v>0</v>
      </c>
      <c r="J341" s="434">
        <v>0</v>
      </c>
      <c r="K341" s="433">
        <v>375111.22</v>
      </c>
      <c r="L341" s="434">
        <v>5.5292894315153994E-5</v>
      </c>
      <c r="M341" s="342">
        <v>966251464.67000055</v>
      </c>
    </row>
    <row r="342" spans="1:13" ht="20.25" x14ac:dyDescent="0.3">
      <c r="A342" s="408" t="s">
        <v>1566</v>
      </c>
      <c r="B342" s="287"/>
      <c r="C342" s="287"/>
      <c r="D342" s="287" t="s">
        <v>1567</v>
      </c>
      <c r="E342" s="433">
        <v>695829818.63000047</v>
      </c>
      <c r="F342" s="434">
        <v>0.10256809866375469</v>
      </c>
      <c r="G342" s="433">
        <v>177789.44</v>
      </c>
      <c r="H342" s="434">
        <v>2.6206874633796377E-5</v>
      </c>
      <c r="I342" s="433">
        <v>0</v>
      </c>
      <c r="J342" s="434">
        <v>0</v>
      </c>
      <c r="K342" s="433">
        <v>156514.17000000001</v>
      </c>
      <c r="L342" s="434">
        <v>2.3070814732318714E-5</v>
      </c>
      <c r="M342" s="342">
        <v>696164122.24000049</v>
      </c>
    </row>
    <row r="343" spans="1:13" ht="20.25" x14ac:dyDescent="0.3">
      <c r="A343" s="408" t="s">
        <v>1568</v>
      </c>
      <c r="B343" s="287"/>
      <c r="C343" s="287"/>
      <c r="D343" s="287" t="s">
        <v>1569</v>
      </c>
      <c r="E343" s="433">
        <v>536919715.61000073</v>
      </c>
      <c r="F343" s="434">
        <v>7.9144113820285911E-2</v>
      </c>
      <c r="G343" s="433">
        <v>173833.07</v>
      </c>
      <c r="H343" s="434">
        <v>2.5623689869870507E-5</v>
      </c>
      <c r="I343" s="433">
        <v>0</v>
      </c>
      <c r="J343" s="434">
        <v>0</v>
      </c>
      <c r="K343" s="433">
        <v>0</v>
      </c>
      <c r="L343" s="434">
        <v>0</v>
      </c>
      <c r="M343" s="342">
        <v>537093548.68000078</v>
      </c>
    </row>
    <row r="344" spans="1:13" ht="20.25" x14ac:dyDescent="0.3">
      <c r="A344" s="408" t="s">
        <v>1570</v>
      </c>
      <c r="B344" s="287"/>
      <c r="C344" s="287"/>
      <c r="D344" s="287" t="s">
        <v>1571</v>
      </c>
      <c r="E344" s="433">
        <v>666585522.69999945</v>
      </c>
      <c r="F344" s="434">
        <v>9.8257372463193063E-2</v>
      </c>
      <c r="G344" s="433">
        <v>0</v>
      </c>
      <c r="H344" s="434">
        <v>0</v>
      </c>
      <c r="I344" s="433">
        <v>0</v>
      </c>
      <c r="J344" s="434">
        <v>0</v>
      </c>
      <c r="K344" s="433">
        <v>166002.48000000001</v>
      </c>
      <c r="L344" s="434">
        <v>2.446942958062802E-5</v>
      </c>
      <c r="M344" s="342">
        <v>666751525.17999947</v>
      </c>
    </row>
    <row r="345" spans="1:13" ht="20.25" x14ac:dyDescent="0.3">
      <c r="A345" s="408" t="s">
        <v>1572</v>
      </c>
      <c r="B345" s="287"/>
      <c r="C345" s="287"/>
      <c r="D345" s="287" t="s">
        <v>1573</v>
      </c>
      <c r="E345" s="433">
        <v>94117000.060000002</v>
      </c>
      <c r="F345" s="434">
        <v>1.3873222287450965E-2</v>
      </c>
      <c r="G345" s="433">
        <v>640205.4</v>
      </c>
      <c r="H345" s="434">
        <v>9.4368836853749372E-5</v>
      </c>
      <c r="I345" s="433">
        <v>0</v>
      </c>
      <c r="J345" s="434">
        <v>0</v>
      </c>
      <c r="K345" s="433">
        <v>0</v>
      </c>
      <c r="L345" s="434">
        <v>0</v>
      </c>
      <c r="M345" s="342">
        <v>94757205.460000008</v>
      </c>
    </row>
    <row r="346" spans="1:13" ht="20.25" x14ac:dyDescent="0.3">
      <c r="A346" s="408" t="s">
        <v>1574</v>
      </c>
      <c r="B346" s="287"/>
      <c r="C346" s="287"/>
      <c r="D346" s="287" t="s">
        <v>1575</v>
      </c>
      <c r="E346" s="433">
        <v>0</v>
      </c>
      <c r="F346" s="434">
        <v>0</v>
      </c>
      <c r="G346" s="433">
        <v>0</v>
      </c>
      <c r="H346" s="434">
        <v>0</v>
      </c>
      <c r="I346" s="433">
        <v>0</v>
      </c>
      <c r="J346" s="434">
        <v>0</v>
      </c>
      <c r="K346" s="433">
        <v>0</v>
      </c>
      <c r="L346" s="434">
        <v>0</v>
      </c>
      <c r="M346" s="342">
        <v>0</v>
      </c>
    </row>
    <row r="347" spans="1:13" ht="20.25" x14ac:dyDescent="0.3">
      <c r="A347" s="408" t="s">
        <v>1576</v>
      </c>
      <c r="B347" s="287"/>
      <c r="C347" s="287"/>
      <c r="D347" s="287" t="s">
        <v>1577</v>
      </c>
      <c r="E347" s="433">
        <v>0</v>
      </c>
      <c r="F347" s="434">
        <v>0</v>
      </c>
      <c r="G347" s="433">
        <v>0</v>
      </c>
      <c r="H347" s="434">
        <v>0</v>
      </c>
      <c r="I347" s="433">
        <v>0</v>
      </c>
      <c r="J347" s="434">
        <v>0</v>
      </c>
      <c r="K347" s="433">
        <v>0</v>
      </c>
      <c r="L347" s="434">
        <v>0</v>
      </c>
      <c r="M347" s="342">
        <v>0</v>
      </c>
    </row>
    <row r="348" spans="1:13" ht="21" thickBot="1" x14ac:dyDescent="0.35">
      <c r="B348" s="332" t="s">
        <v>1592</v>
      </c>
      <c r="C348" s="332"/>
      <c r="D348" s="287"/>
      <c r="E348" s="420">
        <v>6774076506.6900043</v>
      </c>
      <c r="F348" s="436">
        <v>0.99852597415555311</v>
      </c>
      <c r="G348" s="420">
        <v>5182468.12</v>
      </c>
      <c r="H348" s="436">
        <v>7.6391653134452969E-4</v>
      </c>
      <c r="I348" s="420">
        <v>234026.17</v>
      </c>
      <c r="J348" s="436">
        <v>3.4496393589054106E-5</v>
      </c>
      <c r="K348" s="420">
        <v>4583409.67</v>
      </c>
      <c r="L348" s="436">
        <v>6.7561291951321765E-4</v>
      </c>
      <c r="M348" s="420">
        <v>6784076410.6500053</v>
      </c>
    </row>
    <row r="349" spans="1:13" ht="21" thickTop="1" x14ac:dyDescent="0.3">
      <c r="B349" s="332"/>
      <c r="C349" s="332"/>
      <c r="D349" s="287"/>
      <c r="E349" s="418"/>
      <c r="F349" s="437"/>
      <c r="G349" s="418"/>
      <c r="H349" s="437"/>
      <c r="I349" s="418"/>
      <c r="J349" s="437"/>
      <c r="K349" s="418"/>
      <c r="L349" s="437"/>
      <c r="M349" s="418"/>
    </row>
    <row r="350" spans="1:13" ht="20.25" x14ac:dyDescent="0.3">
      <c r="B350" s="332" t="s">
        <v>635</v>
      </c>
      <c r="C350" s="332"/>
      <c r="D350" s="287"/>
      <c r="E350" s="287"/>
      <c r="F350" s="287"/>
      <c r="G350" s="287"/>
      <c r="H350" s="287"/>
      <c r="I350" s="287"/>
      <c r="J350" s="287"/>
      <c r="K350" s="287"/>
      <c r="L350" s="287"/>
      <c r="M350" s="287"/>
    </row>
    <row r="351" spans="1:13" ht="20.25" x14ac:dyDescent="0.3">
      <c r="A351" s="408" t="s">
        <v>1556</v>
      </c>
      <c r="B351" s="332"/>
      <c r="C351" s="332"/>
      <c r="D351" s="287" t="s">
        <v>1557</v>
      </c>
      <c r="E351" s="433">
        <v>551054393.88000107</v>
      </c>
      <c r="F351" s="434">
        <v>2.6384026973712973E-2</v>
      </c>
      <c r="G351" s="433">
        <v>307641.94</v>
      </c>
      <c r="H351" s="434">
        <v>1.4729640727577483E-5</v>
      </c>
      <c r="I351" s="433">
        <v>0</v>
      </c>
      <c r="J351" s="434">
        <v>0</v>
      </c>
      <c r="K351" s="433">
        <v>166124.57</v>
      </c>
      <c r="L351" s="434">
        <v>7.9539065191283634E-6</v>
      </c>
      <c r="M351" s="342">
        <v>551528160.39000118</v>
      </c>
    </row>
    <row r="352" spans="1:13" ht="20.25" x14ac:dyDescent="0.3">
      <c r="A352" s="410" t="s">
        <v>1558</v>
      </c>
      <c r="B352" s="287"/>
      <c r="C352" s="287"/>
      <c r="D352" s="287" t="s">
        <v>1559</v>
      </c>
      <c r="E352" s="433">
        <v>1165455315.0999982</v>
      </c>
      <c r="F352" s="434">
        <v>5.5801033095385442E-2</v>
      </c>
      <c r="G352" s="433">
        <v>1149468.7999999998</v>
      </c>
      <c r="H352" s="434">
        <v>5.5035612022078698E-5</v>
      </c>
      <c r="I352" s="433">
        <v>342501.17</v>
      </c>
      <c r="J352" s="434">
        <v>1.6398671724911562E-5</v>
      </c>
      <c r="K352" s="433">
        <v>0</v>
      </c>
      <c r="L352" s="434">
        <v>0</v>
      </c>
      <c r="M352" s="342">
        <v>1166947285.0699983</v>
      </c>
    </row>
    <row r="353" spans="1:13" ht="20.25" x14ac:dyDescent="0.3">
      <c r="A353" s="410" t="s">
        <v>1560</v>
      </c>
      <c r="B353" s="287"/>
      <c r="C353" s="287"/>
      <c r="D353" s="287" t="s">
        <v>1561</v>
      </c>
      <c r="E353" s="433">
        <v>2608163276.7500014</v>
      </c>
      <c r="F353" s="434">
        <v>0.12487669277273691</v>
      </c>
      <c r="G353" s="433">
        <v>2504004.0100000002</v>
      </c>
      <c r="H353" s="434">
        <v>1.1988963353863046E-4</v>
      </c>
      <c r="I353" s="433">
        <v>3209476.2</v>
      </c>
      <c r="J353" s="434">
        <v>1.5366705641535944E-4</v>
      </c>
      <c r="K353" s="433">
        <v>622704.56000000006</v>
      </c>
      <c r="L353" s="434">
        <v>2.9814577453985036E-5</v>
      </c>
      <c r="M353" s="342">
        <v>2614499461.5200014</v>
      </c>
    </row>
    <row r="354" spans="1:13" ht="20.25" x14ac:dyDescent="0.3">
      <c r="A354" s="410" t="s">
        <v>1562</v>
      </c>
      <c r="B354" s="287"/>
      <c r="C354" s="287"/>
      <c r="D354" s="287" t="s">
        <v>1563</v>
      </c>
      <c r="E354" s="433">
        <v>5293476034.5499735</v>
      </c>
      <c r="F354" s="434">
        <v>0.25344723865986102</v>
      </c>
      <c r="G354" s="433">
        <v>5333627.88</v>
      </c>
      <c r="H354" s="434">
        <v>2.5536967569178228E-4</v>
      </c>
      <c r="I354" s="433">
        <v>1239134.8</v>
      </c>
      <c r="J354" s="434">
        <v>5.9328745674398556E-5</v>
      </c>
      <c r="K354" s="433">
        <v>1450698.71</v>
      </c>
      <c r="L354" s="434">
        <v>6.9458250075591499E-5</v>
      </c>
      <c r="M354" s="342">
        <v>5301499495.9399738</v>
      </c>
    </row>
    <row r="355" spans="1:13" ht="20.25" x14ac:dyDescent="0.3">
      <c r="A355" s="408" t="s">
        <v>1564</v>
      </c>
      <c r="B355" s="287"/>
      <c r="C355" s="287"/>
      <c r="D355" s="287" t="s">
        <v>1565</v>
      </c>
      <c r="E355" s="433">
        <v>3148514661.2499928</v>
      </c>
      <c r="F355" s="434">
        <v>0.15074826854141773</v>
      </c>
      <c r="G355" s="433">
        <v>2730403.8399999999</v>
      </c>
      <c r="H355" s="434">
        <v>1.3072946947479902E-4</v>
      </c>
      <c r="I355" s="433">
        <v>1022990.02</v>
      </c>
      <c r="J355" s="434">
        <v>4.8979913019978049E-5</v>
      </c>
      <c r="K355" s="433">
        <v>2019634.3699999999</v>
      </c>
      <c r="L355" s="434">
        <v>9.6698417228701947E-5</v>
      </c>
      <c r="M355" s="342">
        <v>3154287689.4799929</v>
      </c>
    </row>
    <row r="356" spans="1:13" ht="20.25" x14ac:dyDescent="0.3">
      <c r="A356" s="408" t="s">
        <v>1566</v>
      </c>
      <c r="B356" s="287"/>
      <c r="C356" s="287"/>
      <c r="D356" s="287" t="s">
        <v>1567</v>
      </c>
      <c r="E356" s="433">
        <v>2989184812.9099989</v>
      </c>
      <c r="F356" s="434">
        <v>0.14311968765538013</v>
      </c>
      <c r="G356" s="433">
        <v>1640049.65</v>
      </c>
      <c r="H356" s="434">
        <v>7.8524215911163469E-5</v>
      </c>
      <c r="I356" s="433">
        <v>858842.23</v>
      </c>
      <c r="J356" s="434">
        <v>4.1120653086414253E-5</v>
      </c>
      <c r="K356" s="433">
        <v>2369122.1800000002</v>
      </c>
      <c r="L356" s="434">
        <v>1.1343160347752051E-4</v>
      </c>
      <c r="M356" s="342">
        <v>2994052826.9699988</v>
      </c>
    </row>
    <row r="357" spans="1:13" ht="20.25" x14ac:dyDescent="0.3">
      <c r="A357" s="408" t="s">
        <v>1568</v>
      </c>
      <c r="B357" s="287"/>
      <c r="C357" s="287"/>
      <c r="D357" s="287" t="s">
        <v>1569</v>
      </c>
      <c r="E357" s="433">
        <v>2011531544.3999944</v>
      </c>
      <c r="F357" s="434">
        <v>9.6310460664761746E-2</v>
      </c>
      <c r="G357" s="433">
        <v>353366.82999999996</v>
      </c>
      <c r="H357" s="434">
        <v>1.6918910506619963E-5</v>
      </c>
      <c r="I357" s="433">
        <v>300256.31</v>
      </c>
      <c r="J357" s="434">
        <v>1.4376022893654001E-5</v>
      </c>
      <c r="K357" s="433">
        <v>1112627.5900000001</v>
      </c>
      <c r="L357" s="434">
        <v>5.3271685467496348E-5</v>
      </c>
      <c r="M357" s="342">
        <v>2013297795.1299942</v>
      </c>
    </row>
    <row r="358" spans="1:13" ht="20.25" x14ac:dyDescent="0.3">
      <c r="A358" s="408" t="s">
        <v>1570</v>
      </c>
      <c r="B358" s="287"/>
      <c r="C358" s="287"/>
      <c r="D358" s="287" t="s">
        <v>1571</v>
      </c>
      <c r="E358" s="433">
        <v>1951550182.0299988</v>
      </c>
      <c r="F358" s="434">
        <v>9.3438602822295047E-2</v>
      </c>
      <c r="G358" s="433">
        <v>1328760.77</v>
      </c>
      <c r="H358" s="434">
        <v>6.3619962723545484E-5</v>
      </c>
      <c r="I358" s="433">
        <v>321182.5</v>
      </c>
      <c r="J358" s="434">
        <v>1.5377951500972707E-5</v>
      </c>
      <c r="K358" s="433">
        <v>256656.85</v>
      </c>
      <c r="L358" s="434">
        <v>1.2288516938788467E-5</v>
      </c>
      <c r="M358" s="342">
        <v>1953456782.1499987</v>
      </c>
    </row>
    <row r="359" spans="1:13" ht="20.25" x14ac:dyDescent="0.3">
      <c r="A359" s="408" t="s">
        <v>1572</v>
      </c>
      <c r="B359" s="287"/>
      <c r="C359" s="287"/>
      <c r="D359" s="287" t="s">
        <v>1573</v>
      </c>
      <c r="E359" s="433">
        <v>1132854326.329998</v>
      </c>
      <c r="F359" s="434">
        <v>5.4240124813680124E-2</v>
      </c>
      <c r="G359" s="433">
        <v>819705.34</v>
      </c>
      <c r="H359" s="434">
        <v>3.924681127897174E-5</v>
      </c>
      <c r="I359" s="433">
        <v>0</v>
      </c>
      <c r="J359" s="434">
        <v>0</v>
      </c>
      <c r="K359" s="433">
        <v>423703.89</v>
      </c>
      <c r="L359" s="434">
        <v>2.0286590555816317E-5</v>
      </c>
      <c r="M359" s="342">
        <v>1134097735.559998</v>
      </c>
    </row>
    <row r="360" spans="1:13" ht="20.25" x14ac:dyDescent="0.3">
      <c r="A360" s="408" t="s">
        <v>1574</v>
      </c>
      <c r="B360" s="287"/>
      <c r="C360" s="287"/>
      <c r="D360" s="287" t="s">
        <v>1575</v>
      </c>
      <c r="E360" s="433">
        <v>2242050.29</v>
      </c>
      <c r="F360" s="434">
        <v>1.0734750686093356E-4</v>
      </c>
      <c r="G360" s="433">
        <v>0</v>
      </c>
      <c r="H360" s="434">
        <v>0</v>
      </c>
      <c r="I360" s="433">
        <v>0</v>
      </c>
      <c r="J360" s="434">
        <v>0</v>
      </c>
      <c r="K360" s="433">
        <v>0</v>
      </c>
      <c r="L360" s="434">
        <v>0</v>
      </c>
      <c r="M360" s="342">
        <v>2242050.29</v>
      </c>
    </row>
    <row r="361" spans="1:13" ht="20.25" x14ac:dyDescent="0.3">
      <c r="A361" s="408" t="s">
        <v>1576</v>
      </c>
      <c r="B361" s="287"/>
      <c r="C361" s="287"/>
      <c r="D361" s="287" t="s">
        <v>1577</v>
      </c>
      <c r="E361" s="433">
        <v>0</v>
      </c>
      <c r="F361" s="434">
        <v>0</v>
      </c>
      <c r="G361" s="433">
        <v>0</v>
      </c>
      <c r="H361" s="434">
        <v>0</v>
      </c>
      <c r="I361" s="433">
        <v>0</v>
      </c>
      <c r="J361" s="434">
        <v>0</v>
      </c>
      <c r="K361" s="433">
        <v>0</v>
      </c>
      <c r="L361" s="434">
        <v>0</v>
      </c>
      <c r="M361" s="342">
        <v>0</v>
      </c>
    </row>
    <row r="362" spans="1:13" ht="21" thickBot="1" x14ac:dyDescent="0.35">
      <c r="B362" s="332" t="s">
        <v>1593</v>
      </c>
      <c r="C362" s="332"/>
      <c r="D362" s="287"/>
      <c r="E362" s="399">
        <v>20854026597.489956</v>
      </c>
      <c r="F362" s="438">
        <v>0.99847348350609222</v>
      </c>
      <c r="G362" s="399">
        <v>16167029.059999999</v>
      </c>
      <c r="H362" s="438">
        <v>7.7406393187516868E-4</v>
      </c>
      <c r="I362" s="399">
        <v>7294383.2299999995</v>
      </c>
      <c r="J362" s="438">
        <v>3.4924901431568854E-4</v>
      </c>
      <c r="K362" s="399">
        <v>8421272.7200000007</v>
      </c>
      <c r="L362" s="398">
        <v>4.0320354771702856E-4</v>
      </c>
      <c r="M362" s="399">
        <v>20885909282.499958</v>
      </c>
    </row>
    <row r="363" spans="1:13" ht="21" thickTop="1" x14ac:dyDescent="0.3">
      <c r="B363" s="332" t="s">
        <v>637</v>
      </c>
      <c r="C363" s="332"/>
      <c r="D363" s="287"/>
      <c r="E363" s="287"/>
      <c r="F363" s="287"/>
      <c r="G363" s="287"/>
      <c r="H363" s="287"/>
      <c r="I363" s="287"/>
      <c r="J363" s="287"/>
      <c r="K363" s="287"/>
      <c r="L363" s="287"/>
      <c r="M363" s="287"/>
    </row>
    <row r="364" spans="1:13" ht="20.25" x14ac:dyDescent="0.3">
      <c r="A364" s="408" t="s">
        <v>1556</v>
      </c>
      <c r="B364" s="287"/>
      <c r="C364" s="287"/>
      <c r="D364" s="287" t="s">
        <v>1557</v>
      </c>
      <c r="E364" s="433">
        <v>72509853.390000045</v>
      </c>
      <c r="F364" s="434">
        <v>1.102256891621509E-2</v>
      </c>
      <c r="G364" s="433">
        <v>0</v>
      </c>
      <c r="H364" s="434">
        <v>0</v>
      </c>
      <c r="I364" s="433">
        <v>0</v>
      </c>
      <c r="J364" s="434">
        <v>0</v>
      </c>
      <c r="K364" s="433">
        <v>47825.599999999999</v>
      </c>
      <c r="L364" s="434">
        <v>7.2701977360781427E-6</v>
      </c>
      <c r="M364" s="342">
        <v>72557678.990000039</v>
      </c>
    </row>
    <row r="365" spans="1:13" ht="20.25" x14ac:dyDescent="0.3">
      <c r="A365" s="410" t="s">
        <v>1558</v>
      </c>
      <c r="B365" s="287"/>
      <c r="C365" s="287"/>
      <c r="D365" s="287" t="s">
        <v>1559</v>
      </c>
      <c r="E365" s="433">
        <v>132802363.89000002</v>
      </c>
      <c r="F365" s="434">
        <v>2.0187921224174999E-2</v>
      </c>
      <c r="G365" s="433">
        <v>74069.84</v>
      </c>
      <c r="H365" s="434">
        <v>1.1259709926894179E-5</v>
      </c>
      <c r="I365" s="433">
        <v>0</v>
      </c>
      <c r="J365" s="434">
        <v>0</v>
      </c>
      <c r="K365" s="433">
        <v>432785.31</v>
      </c>
      <c r="L365" s="434">
        <v>6.5789760734206724E-5</v>
      </c>
      <c r="M365" s="342">
        <v>133309219.04000002</v>
      </c>
    </row>
    <row r="366" spans="1:13" ht="20.25" x14ac:dyDescent="0.3">
      <c r="A366" s="410" t="s">
        <v>1560</v>
      </c>
      <c r="B366" s="287"/>
      <c r="C366" s="287"/>
      <c r="D366" s="287" t="s">
        <v>1561</v>
      </c>
      <c r="E366" s="433">
        <v>290256191.84999996</v>
      </c>
      <c r="F366" s="434">
        <v>4.4123229167444482E-2</v>
      </c>
      <c r="G366" s="433">
        <v>0</v>
      </c>
      <c r="H366" s="434">
        <v>0</v>
      </c>
      <c r="I366" s="433">
        <v>89489.21</v>
      </c>
      <c r="J366" s="434">
        <v>1.3603681959984225E-5</v>
      </c>
      <c r="K366" s="433">
        <v>85904.87</v>
      </c>
      <c r="L366" s="434">
        <v>1.3058809327893161E-5</v>
      </c>
      <c r="M366" s="342">
        <v>290431585.92999995</v>
      </c>
    </row>
    <row r="367" spans="1:13" ht="20.25" x14ac:dyDescent="0.3">
      <c r="A367" s="410" t="s">
        <v>1562</v>
      </c>
      <c r="B367" s="287"/>
      <c r="C367" s="287"/>
      <c r="D367" s="287" t="s">
        <v>1563</v>
      </c>
      <c r="E367" s="433">
        <v>781692660.57999969</v>
      </c>
      <c r="F367" s="434">
        <v>0.11882883249259003</v>
      </c>
      <c r="G367" s="433">
        <v>2028496.4000000001</v>
      </c>
      <c r="H367" s="434">
        <v>3.0836142013738804E-4</v>
      </c>
      <c r="I367" s="433">
        <v>753723.44</v>
      </c>
      <c r="J367" s="434">
        <v>1.1457709777016974E-4</v>
      </c>
      <c r="K367" s="433">
        <v>2115380.19</v>
      </c>
      <c r="L367" s="434">
        <v>3.2156903976704009E-4</v>
      </c>
      <c r="M367" s="342">
        <v>786590260.60999978</v>
      </c>
    </row>
    <row r="368" spans="1:13" ht="20.25" x14ac:dyDescent="0.3">
      <c r="A368" s="408" t="s">
        <v>1564</v>
      </c>
      <c r="B368" s="287"/>
      <c r="C368" s="287"/>
      <c r="D368" s="287" t="s">
        <v>1565</v>
      </c>
      <c r="E368" s="433">
        <v>658477881.72000158</v>
      </c>
      <c r="F368" s="434">
        <v>0.10009836583207082</v>
      </c>
      <c r="G368" s="433">
        <v>1860600.98</v>
      </c>
      <c r="H368" s="434">
        <v>2.8283883594854584E-4</v>
      </c>
      <c r="I368" s="433">
        <v>438664.6</v>
      </c>
      <c r="J368" s="434">
        <v>6.6683499670001499E-5</v>
      </c>
      <c r="K368" s="433">
        <v>2504276.5800000005</v>
      </c>
      <c r="L368" s="434">
        <v>3.8068703628244119E-4</v>
      </c>
      <c r="M368" s="342">
        <v>663281423.88000166</v>
      </c>
    </row>
    <row r="369" spans="1:13" ht="20.25" x14ac:dyDescent="0.3">
      <c r="A369" s="408" t="s">
        <v>1566</v>
      </c>
      <c r="B369" s="287"/>
      <c r="C369" s="287"/>
      <c r="D369" s="287" t="s">
        <v>1567</v>
      </c>
      <c r="E369" s="433">
        <v>776404530.28999972</v>
      </c>
      <c r="F369" s="434">
        <v>0.11802495856602259</v>
      </c>
      <c r="G369" s="433">
        <v>1692150.3199999998</v>
      </c>
      <c r="H369" s="434">
        <v>2.5723184707704459E-4</v>
      </c>
      <c r="I369" s="433">
        <v>307369.09000000003</v>
      </c>
      <c r="J369" s="434">
        <v>4.6724642498126508E-5</v>
      </c>
      <c r="K369" s="433">
        <v>4308935.3000000007</v>
      </c>
      <c r="L369" s="434">
        <v>6.5502182226604994E-4</v>
      </c>
      <c r="M369" s="342">
        <v>782712984.99999976</v>
      </c>
    </row>
    <row r="370" spans="1:13" ht="20.25" x14ac:dyDescent="0.3">
      <c r="A370" s="408" t="s">
        <v>1568</v>
      </c>
      <c r="B370" s="287"/>
      <c r="C370" s="287"/>
      <c r="D370" s="287" t="s">
        <v>1569</v>
      </c>
      <c r="E370" s="433">
        <v>842877369.52999866</v>
      </c>
      <c r="F370" s="434">
        <v>0.12812981214555585</v>
      </c>
      <c r="G370" s="433">
        <v>836810.55</v>
      </c>
      <c r="H370" s="434">
        <v>1.2720756595079426E-4</v>
      </c>
      <c r="I370" s="433">
        <v>0</v>
      </c>
      <c r="J370" s="434">
        <v>0</v>
      </c>
      <c r="K370" s="433">
        <v>2310089.46</v>
      </c>
      <c r="L370" s="434">
        <v>3.5116772528164788E-4</v>
      </c>
      <c r="M370" s="342">
        <v>846024269.53999865</v>
      </c>
    </row>
    <row r="371" spans="1:13" ht="20.25" x14ac:dyDescent="0.3">
      <c r="A371" s="408" t="s">
        <v>1570</v>
      </c>
      <c r="B371" s="287"/>
      <c r="C371" s="287"/>
      <c r="D371" s="287" t="s">
        <v>1571</v>
      </c>
      <c r="E371" s="433">
        <v>963905980.48000085</v>
      </c>
      <c r="F371" s="434">
        <v>0.14652794898710911</v>
      </c>
      <c r="G371" s="433">
        <v>868374.89</v>
      </c>
      <c r="H371" s="434">
        <v>1.3200581193639193E-4</v>
      </c>
      <c r="I371" s="433">
        <v>378025.08</v>
      </c>
      <c r="J371" s="434">
        <v>5.7465396791608657E-5</v>
      </c>
      <c r="K371" s="433">
        <v>1079811.75</v>
      </c>
      <c r="L371" s="434">
        <v>1.6414733825065609E-4</v>
      </c>
      <c r="M371" s="342">
        <v>966232192.20000088</v>
      </c>
    </row>
    <row r="372" spans="1:13" ht="20.25" x14ac:dyDescent="0.3">
      <c r="A372" s="408" t="s">
        <v>1572</v>
      </c>
      <c r="B372" s="287"/>
      <c r="C372" s="287"/>
      <c r="D372" s="287" t="s">
        <v>1573</v>
      </c>
      <c r="E372" s="433">
        <v>1279819532.9400017</v>
      </c>
      <c r="F372" s="434">
        <v>0.19455147600801637</v>
      </c>
      <c r="G372" s="433">
        <v>1147555.52</v>
      </c>
      <c r="H372" s="434">
        <v>1.7444539208139525E-4</v>
      </c>
      <c r="I372" s="433">
        <v>1361079.4900000002</v>
      </c>
      <c r="J372" s="434">
        <v>2.0690418994890591E-4</v>
      </c>
      <c r="K372" s="433">
        <v>360754.32</v>
      </c>
      <c r="L372" s="434">
        <v>5.4839986127605505E-5</v>
      </c>
      <c r="M372" s="342">
        <v>1282688922.2700016</v>
      </c>
    </row>
    <row r="373" spans="1:13" ht="20.25" x14ac:dyDescent="0.3">
      <c r="A373" s="408" t="s">
        <v>1574</v>
      </c>
      <c r="B373" s="287"/>
      <c r="C373" s="287"/>
      <c r="D373" s="287" t="s">
        <v>1575</v>
      </c>
      <c r="E373" s="433">
        <v>752211371.26000166</v>
      </c>
      <c r="F373" s="434">
        <v>0.1143472409836301</v>
      </c>
      <c r="G373" s="433">
        <v>1492185.71</v>
      </c>
      <c r="H373" s="434">
        <v>2.2683427224436611E-4</v>
      </c>
      <c r="I373" s="433">
        <v>322592.55</v>
      </c>
      <c r="J373" s="434">
        <v>4.903883331700334E-5</v>
      </c>
      <c r="K373" s="433">
        <v>453322.81000000006</v>
      </c>
      <c r="L373" s="434">
        <v>6.8911764138339767E-5</v>
      </c>
      <c r="M373" s="342">
        <v>754479472.33000159</v>
      </c>
    </row>
    <row r="374" spans="1:13" ht="20.25" x14ac:dyDescent="0.3">
      <c r="A374" s="408" t="s">
        <v>1576</v>
      </c>
      <c r="B374" s="287"/>
      <c r="C374" s="287"/>
      <c r="D374" s="287" t="s">
        <v>1577</v>
      </c>
      <c r="E374" s="433">
        <v>0</v>
      </c>
      <c r="F374" s="434">
        <v>0</v>
      </c>
      <c r="G374" s="433">
        <v>0</v>
      </c>
      <c r="H374" s="434">
        <v>0</v>
      </c>
      <c r="I374" s="433">
        <v>0</v>
      </c>
      <c r="J374" s="434">
        <v>0</v>
      </c>
      <c r="K374" s="433">
        <v>0</v>
      </c>
      <c r="L374" s="434">
        <v>0</v>
      </c>
      <c r="M374" s="342">
        <v>0</v>
      </c>
    </row>
    <row r="375" spans="1:13" ht="21" thickBot="1" x14ac:dyDescent="0.35">
      <c r="B375" s="332" t="s">
        <v>1594</v>
      </c>
      <c r="C375" s="332"/>
      <c r="D375" s="287"/>
      <c r="E375" s="420">
        <v>6550957735.9300041</v>
      </c>
      <c r="F375" s="436">
        <v>0.99584235432282942</v>
      </c>
      <c r="G375" s="420">
        <v>10000244.210000001</v>
      </c>
      <c r="H375" s="436">
        <v>1.5201848553028203E-3</v>
      </c>
      <c r="I375" s="420">
        <v>3650943.46</v>
      </c>
      <c r="J375" s="436">
        <v>5.5499734195579983E-4</v>
      </c>
      <c r="K375" s="420">
        <v>13699086.190000003</v>
      </c>
      <c r="L375" s="426">
        <v>2.0824634799119588E-3</v>
      </c>
      <c r="M375" s="420">
        <v>6578308009.7900038</v>
      </c>
    </row>
    <row r="376" spans="1:13" ht="21" thickTop="1" x14ac:dyDescent="0.3">
      <c r="B376" s="332" t="s">
        <v>639</v>
      </c>
      <c r="C376" s="332"/>
      <c r="D376" s="287"/>
      <c r="E376" s="287"/>
      <c r="F376" s="287"/>
      <c r="G376" s="287"/>
      <c r="H376" s="287"/>
      <c r="I376" s="287"/>
      <c r="J376" s="287"/>
      <c r="K376" s="287"/>
      <c r="L376" s="287"/>
      <c r="M376" s="287"/>
    </row>
    <row r="377" spans="1:13" ht="20.25" x14ac:dyDescent="0.3">
      <c r="A377" s="408" t="s">
        <v>1556</v>
      </c>
      <c r="B377" s="332"/>
      <c r="C377" s="332"/>
      <c r="D377" s="287" t="s">
        <v>1557</v>
      </c>
      <c r="E377" s="433">
        <v>35440047.75999999</v>
      </c>
      <c r="F377" s="434">
        <v>1.0254128424733213E-2</v>
      </c>
      <c r="G377" s="433">
        <v>0</v>
      </c>
      <c r="H377" s="434">
        <v>0</v>
      </c>
      <c r="I377" s="433">
        <v>0</v>
      </c>
      <c r="J377" s="434">
        <v>0</v>
      </c>
      <c r="K377" s="433">
        <v>80601.08</v>
      </c>
      <c r="L377" s="434">
        <v>2.3320900442606965E-5</v>
      </c>
      <c r="M377" s="342">
        <v>35520648.839999989</v>
      </c>
    </row>
    <row r="378" spans="1:13" ht="20.25" x14ac:dyDescent="0.3">
      <c r="A378" s="410" t="s">
        <v>1558</v>
      </c>
      <c r="B378" s="287"/>
      <c r="C378" s="287"/>
      <c r="D378" s="287" t="s">
        <v>1559</v>
      </c>
      <c r="E378" s="433">
        <v>69558511.409999982</v>
      </c>
      <c r="F378" s="434">
        <v>2.0125873245476985E-2</v>
      </c>
      <c r="G378" s="433">
        <v>0</v>
      </c>
      <c r="H378" s="434">
        <v>0</v>
      </c>
      <c r="I378" s="433">
        <v>0</v>
      </c>
      <c r="J378" s="434">
        <v>0</v>
      </c>
      <c r="K378" s="433">
        <v>0</v>
      </c>
      <c r="L378" s="434">
        <v>0</v>
      </c>
      <c r="M378" s="342">
        <v>69558511.409999982</v>
      </c>
    </row>
    <row r="379" spans="1:13" ht="20.25" x14ac:dyDescent="0.3">
      <c r="A379" s="410" t="s">
        <v>1560</v>
      </c>
      <c r="B379" s="287"/>
      <c r="C379" s="287"/>
      <c r="D379" s="287" t="s">
        <v>1561</v>
      </c>
      <c r="E379" s="433">
        <v>170281408.31000006</v>
      </c>
      <c r="F379" s="434">
        <v>4.9268766255047919E-2</v>
      </c>
      <c r="G379" s="433">
        <v>333841.18999999994</v>
      </c>
      <c r="H379" s="434">
        <v>9.6592715080634584E-5</v>
      </c>
      <c r="I379" s="433">
        <v>0</v>
      </c>
      <c r="J379" s="434">
        <v>0</v>
      </c>
      <c r="K379" s="433">
        <v>117377.20000000001</v>
      </c>
      <c r="L379" s="434">
        <v>3.3961604428029582E-5</v>
      </c>
      <c r="M379" s="342">
        <v>170732626.70000005</v>
      </c>
    </row>
    <row r="380" spans="1:13" ht="20.25" x14ac:dyDescent="0.3">
      <c r="A380" s="410" t="s">
        <v>1562</v>
      </c>
      <c r="B380" s="287"/>
      <c r="C380" s="287"/>
      <c r="D380" s="287" t="s">
        <v>1563</v>
      </c>
      <c r="E380" s="433">
        <v>415686744.34999979</v>
      </c>
      <c r="F380" s="434">
        <v>0.12027368839595894</v>
      </c>
      <c r="G380" s="433">
        <v>2169022.1399999997</v>
      </c>
      <c r="H380" s="434">
        <v>6.2757905210141472E-4</v>
      </c>
      <c r="I380" s="433">
        <v>612824.57000000007</v>
      </c>
      <c r="J380" s="434">
        <v>1.773130184577356E-4</v>
      </c>
      <c r="K380" s="433">
        <v>724243.33</v>
      </c>
      <c r="L380" s="434">
        <v>2.0955062382727553E-4</v>
      </c>
      <c r="M380" s="342">
        <v>419192834.38999975</v>
      </c>
    </row>
    <row r="381" spans="1:13" ht="20.25" x14ac:dyDescent="0.3">
      <c r="A381" s="408" t="s">
        <v>1564</v>
      </c>
      <c r="B381" s="287"/>
      <c r="C381" s="287"/>
      <c r="D381" s="287" t="s">
        <v>1565</v>
      </c>
      <c r="E381" s="433">
        <v>373596411.73999971</v>
      </c>
      <c r="F381" s="434">
        <v>0.10809538437827053</v>
      </c>
      <c r="G381" s="433">
        <v>1811971.18</v>
      </c>
      <c r="H381" s="434">
        <v>5.2427088438086766E-4</v>
      </c>
      <c r="I381" s="433">
        <v>668949.16999999993</v>
      </c>
      <c r="J381" s="434">
        <v>1.9355195978434234E-4</v>
      </c>
      <c r="K381" s="433">
        <v>2291416.66</v>
      </c>
      <c r="L381" s="434">
        <v>6.6299235444972917E-4</v>
      </c>
      <c r="M381" s="342">
        <v>378368748.74999976</v>
      </c>
    </row>
    <row r="382" spans="1:13" ht="20.25" x14ac:dyDescent="0.3">
      <c r="A382" s="408" t="s">
        <v>1566</v>
      </c>
      <c r="B382" s="287"/>
      <c r="C382" s="287"/>
      <c r="D382" s="287" t="s">
        <v>1567</v>
      </c>
      <c r="E382" s="433">
        <v>453668528.38000119</v>
      </c>
      <c r="F382" s="434">
        <v>0.13126323598013848</v>
      </c>
      <c r="G382" s="433">
        <v>904562.12999999989</v>
      </c>
      <c r="H382" s="434">
        <v>2.6172358208950171E-4</v>
      </c>
      <c r="I382" s="433">
        <v>760489.64</v>
      </c>
      <c r="J382" s="434">
        <v>2.2003803400741045E-4</v>
      </c>
      <c r="K382" s="433">
        <v>2256924.42</v>
      </c>
      <c r="L382" s="434">
        <v>6.5301246218175317E-4</v>
      </c>
      <c r="M382" s="342">
        <v>457590504.57000118</v>
      </c>
    </row>
    <row r="383" spans="1:13" ht="20.25" x14ac:dyDescent="0.3">
      <c r="A383" s="408" t="s">
        <v>1568</v>
      </c>
      <c r="B383" s="287"/>
      <c r="C383" s="287"/>
      <c r="D383" s="287" t="s">
        <v>1569</v>
      </c>
      <c r="E383" s="433">
        <v>577815024.98000002</v>
      </c>
      <c r="F383" s="434">
        <v>0.16718345054186665</v>
      </c>
      <c r="G383" s="433">
        <v>1317992.6000000001</v>
      </c>
      <c r="H383" s="434">
        <v>3.8134444611279036E-4</v>
      </c>
      <c r="I383" s="433">
        <v>0</v>
      </c>
      <c r="J383" s="434">
        <v>0</v>
      </c>
      <c r="K383" s="433">
        <v>2381278</v>
      </c>
      <c r="L383" s="434">
        <v>6.8899259369936759E-4</v>
      </c>
      <c r="M383" s="342">
        <v>581514295.58000004</v>
      </c>
    </row>
    <row r="384" spans="1:13" ht="20.25" x14ac:dyDescent="0.3">
      <c r="A384" s="408" t="s">
        <v>1570</v>
      </c>
      <c r="B384" s="287"/>
      <c r="C384" s="287"/>
      <c r="D384" s="287" t="s">
        <v>1571</v>
      </c>
      <c r="E384" s="433">
        <v>771018847.91000021</v>
      </c>
      <c r="F384" s="434">
        <v>0.22308452680141055</v>
      </c>
      <c r="G384" s="433">
        <v>1338635.02</v>
      </c>
      <c r="H384" s="434">
        <v>3.8731706858527432E-4</v>
      </c>
      <c r="I384" s="433">
        <v>146946.45000000001</v>
      </c>
      <c r="J384" s="434">
        <v>4.2517091965076924E-5</v>
      </c>
      <c r="K384" s="433">
        <v>1033099.56</v>
      </c>
      <c r="L384" s="434">
        <v>2.9891425755164896E-4</v>
      </c>
      <c r="M384" s="342">
        <v>773537528.94000018</v>
      </c>
    </row>
    <row r="385" spans="1:13" ht="20.25" x14ac:dyDescent="0.3">
      <c r="A385" s="408" t="s">
        <v>1572</v>
      </c>
      <c r="B385" s="287"/>
      <c r="C385" s="287"/>
      <c r="D385" s="287" t="s">
        <v>1573</v>
      </c>
      <c r="E385" s="433">
        <v>534722975.81999934</v>
      </c>
      <c r="F385" s="434">
        <v>0.15471531254262022</v>
      </c>
      <c r="G385" s="433">
        <v>1337480.9000000001</v>
      </c>
      <c r="H385" s="434">
        <v>3.8698313859799851E-4</v>
      </c>
      <c r="I385" s="433">
        <v>743189.04</v>
      </c>
      <c r="J385" s="434">
        <v>2.1503232477625169E-4</v>
      </c>
      <c r="K385" s="433">
        <v>902060.34000000008</v>
      </c>
      <c r="L385" s="434">
        <v>2.6099972087674495E-4</v>
      </c>
      <c r="M385" s="342">
        <v>537705706.09999931</v>
      </c>
    </row>
    <row r="386" spans="1:13" ht="20.25" x14ac:dyDescent="0.3">
      <c r="A386" s="408" t="s">
        <v>1574</v>
      </c>
      <c r="B386" s="287"/>
      <c r="C386" s="287"/>
      <c r="D386" s="287" t="s">
        <v>1575</v>
      </c>
      <c r="E386" s="433">
        <v>31588017.09</v>
      </c>
      <c r="F386" s="434">
        <v>9.1395921957281127E-3</v>
      </c>
      <c r="G386" s="433">
        <v>0</v>
      </c>
      <c r="H386" s="434">
        <v>0</v>
      </c>
      <c r="I386" s="433">
        <v>0</v>
      </c>
      <c r="J386" s="434">
        <v>0</v>
      </c>
      <c r="K386" s="433">
        <v>659253.81000000006</v>
      </c>
      <c r="L386" s="434">
        <v>1.9074673030956073E-4</v>
      </c>
      <c r="M386" s="342">
        <v>32247270.899999999</v>
      </c>
    </row>
    <row r="387" spans="1:13" ht="20.25" x14ac:dyDescent="0.3">
      <c r="A387" s="408" t="s">
        <v>1576</v>
      </c>
      <c r="B387" s="287"/>
      <c r="C387" s="287"/>
      <c r="D387" s="287" t="s">
        <v>1577</v>
      </c>
      <c r="E387" s="433">
        <v>204905.04</v>
      </c>
      <c r="F387" s="434">
        <v>5.9286675042423721E-5</v>
      </c>
      <c r="G387" s="433">
        <v>0</v>
      </c>
      <c r="H387" s="434">
        <v>0</v>
      </c>
      <c r="I387" s="433">
        <v>0</v>
      </c>
      <c r="J387" s="434">
        <v>0</v>
      </c>
      <c r="K387" s="433">
        <v>0</v>
      </c>
      <c r="L387" s="434">
        <v>0</v>
      </c>
      <c r="M387" s="342">
        <v>204905.04</v>
      </c>
    </row>
    <row r="388" spans="1:13" ht="21" thickBot="1" x14ac:dyDescent="0.35">
      <c r="B388" s="332" t="s">
        <v>1595</v>
      </c>
      <c r="C388" s="332"/>
      <c r="D388" s="287"/>
      <c r="E388" s="420">
        <v>3433581422.7900004</v>
      </c>
      <c r="F388" s="436">
        <v>0.99346324543629405</v>
      </c>
      <c r="G388" s="420">
        <v>9213505.1600000001</v>
      </c>
      <c r="H388" s="436">
        <v>2.6658108869484823E-3</v>
      </c>
      <c r="I388" s="420">
        <v>2932398.87</v>
      </c>
      <c r="J388" s="436">
        <v>8.4845242899081691E-4</v>
      </c>
      <c r="K388" s="420">
        <v>10446254.4</v>
      </c>
      <c r="L388" s="436">
        <v>3.0224912477667164E-3</v>
      </c>
      <c r="M388" s="420">
        <v>3456173581.2200003</v>
      </c>
    </row>
    <row r="389" spans="1:13" ht="21" thickTop="1" x14ac:dyDescent="0.3">
      <c r="B389" s="332" t="s">
        <v>641</v>
      </c>
      <c r="C389" s="332"/>
      <c r="D389" s="287"/>
      <c r="E389" s="287"/>
      <c r="F389" s="287"/>
      <c r="G389" s="287"/>
      <c r="H389" s="287"/>
      <c r="I389" s="287"/>
      <c r="J389" s="287"/>
      <c r="K389" s="287"/>
      <c r="L389" s="287"/>
      <c r="M389" s="287"/>
    </row>
    <row r="390" spans="1:13" ht="20.25" x14ac:dyDescent="0.3">
      <c r="A390" s="408" t="s">
        <v>1556</v>
      </c>
      <c r="B390" s="332"/>
      <c r="C390" s="332"/>
      <c r="D390" s="287" t="s">
        <v>1557</v>
      </c>
      <c r="E390" s="433">
        <v>7425674.1699999999</v>
      </c>
      <c r="F390" s="434">
        <v>7.5958915799943412E-3</v>
      </c>
      <c r="G390" s="433">
        <v>0</v>
      </c>
      <c r="H390" s="434">
        <v>0</v>
      </c>
      <c r="I390" s="433">
        <v>0</v>
      </c>
      <c r="J390" s="434">
        <v>0</v>
      </c>
      <c r="K390" s="433">
        <v>0</v>
      </c>
      <c r="L390" s="434">
        <v>0</v>
      </c>
      <c r="M390" s="342">
        <v>7425674.1699999999</v>
      </c>
    </row>
    <row r="391" spans="1:13" ht="20.25" x14ac:dyDescent="0.3">
      <c r="A391" s="410" t="s">
        <v>1558</v>
      </c>
      <c r="B391" s="287"/>
      <c r="C391" s="287"/>
      <c r="D391" s="287" t="s">
        <v>1559</v>
      </c>
      <c r="E391" s="433">
        <v>18980241.320000008</v>
      </c>
      <c r="F391" s="434">
        <v>1.9415322020363942E-2</v>
      </c>
      <c r="G391" s="433">
        <v>0</v>
      </c>
      <c r="H391" s="434">
        <v>0</v>
      </c>
      <c r="I391" s="433">
        <v>0</v>
      </c>
      <c r="J391" s="434">
        <v>0</v>
      </c>
      <c r="K391" s="433">
        <v>0</v>
      </c>
      <c r="L391" s="434">
        <v>0</v>
      </c>
      <c r="M391" s="342">
        <v>18980241.320000008</v>
      </c>
    </row>
    <row r="392" spans="1:13" ht="20.25" x14ac:dyDescent="0.3">
      <c r="A392" s="410" t="s">
        <v>1560</v>
      </c>
      <c r="B392" s="287"/>
      <c r="C392" s="287"/>
      <c r="D392" s="287" t="s">
        <v>1561</v>
      </c>
      <c r="E392" s="433">
        <v>55864033.480000027</v>
      </c>
      <c r="F392" s="434">
        <v>5.7144594796468717E-2</v>
      </c>
      <c r="G392" s="433">
        <v>456047.11</v>
      </c>
      <c r="H392" s="434">
        <v>4.6650099689598325E-4</v>
      </c>
      <c r="I392" s="433">
        <v>121265.55</v>
      </c>
      <c r="J392" s="434">
        <v>1.2404529866254322E-4</v>
      </c>
      <c r="K392" s="433">
        <v>0</v>
      </c>
      <c r="L392" s="434">
        <v>0</v>
      </c>
      <c r="M392" s="342">
        <v>56441346.140000023</v>
      </c>
    </row>
    <row r="393" spans="1:13" ht="20.25" x14ac:dyDescent="0.3">
      <c r="A393" s="410" t="s">
        <v>1562</v>
      </c>
      <c r="B393" s="287"/>
      <c r="C393" s="287"/>
      <c r="D393" s="287" t="s">
        <v>1563</v>
      </c>
      <c r="E393" s="433">
        <v>175810210.6099999</v>
      </c>
      <c r="F393" s="434">
        <v>0.17984027683906981</v>
      </c>
      <c r="G393" s="433">
        <v>354576.11</v>
      </c>
      <c r="H393" s="434">
        <v>3.6270399518703193E-4</v>
      </c>
      <c r="I393" s="433">
        <v>79154.2</v>
      </c>
      <c r="J393" s="434">
        <v>8.0968637666630614E-5</v>
      </c>
      <c r="K393" s="433">
        <v>160835.79999999999</v>
      </c>
      <c r="L393" s="434">
        <v>1.6452261047452527E-4</v>
      </c>
      <c r="M393" s="342">
        <v>176404776.71999991</v>
      </c>
    </row>
    <row r="394" spans="1:13" ht="20.25" x14ac:dyDescent="0.3">
      <c r="A394" s="408" t="s">
        <v>1564</v>
      </c>
      <c r="B394" s="287"/>
      <c r="C394" s="287"/>
      <c r="D394" s="287" t="s">
        <v>1565</v>
      </c>
      <c r="E394" s="433">
        <v>145583346.52000022</v>
      </c>
      <c r="F394" s="434">
        <v>0.14892052771265996</v>
      </c>
      <c r="G394" s="433">
        <v>939570.44</v>
      </c>
      <c r="H394" s="434">
        <v>9.6110804630249191E-4</v>
      </c>
      <c r="I394" s="433">
        <v>0</v>
      </c>
      <c r="J394" s="434">
        <v>0</v>
      </c>
      <c r="K394" s="433">
        <v>1032329.86</v>
      </c>
      <c r="L394" s="434">
        <v>1.0559937740105203E-3</v>
      </c>
      <c r="M394" s="342">
        <v>147555246.82000023</v>
      </c>
    </row>
    <row r="395" spans="1:13" ht="20.25" x14ac:dyDescent="0.3">
      <c r="A395" s="408" t="s">
        <v>1566</v>
      </c>
      <c r="B395" s="287"/>
      <c r="C395" s="287"/>
      <c r="D395" s="287" t="s">
        <v>1567</v>
      </c>
      <c r="E395" s="433">
        <v>146994057.77999997</v>
      </c>
      <c r="F395" s="434">
        <v>0.15036357645629145</v>
      </c>
      <c r="G395" s="433">
        <v>335096.03000000003</v>
      </c>
      <c r="H395" s="434">
        <v>3.4277737677339151E-4</v>
      </c>
      <c r="I395" s="433">
        <v>178962.24</v>
      </c>
      <c r="J395" s="434">
        <v>1.8306455963888952E-4</v>
      </c>
      <c r="K395" s="433">
        <v>1762553.0899999999</v>
      </c>
      <c r="L395" s="434">
        <v>1.8029557814040213E-3</v>
      </c>
      <c r="M395" s="342">
        <v>149270669.13999999</v>
      </c>
    </row>
    <row r="396" spans="1:13" ht="20.25" x14ac:dyDescent="0.3">
      <c r="A396" s="408" t="s">
        <v>1568</v>
      </c>
      <c r="B396" s="287"/>
      <c r="C396" s="287"/>
      <c r="D396" s="287" t="s">
        <v>1569</v>
      </c>
      <c r="E396" s="433">
        <v>137640567.35000005</v>
      </c>
      <c r="F396" s="434">
        <v>0.14079567762660256</v>
      </c>
      <c r="G396" s="433">
        <v>0</v>
      </c>
      <c r="H396" s="434">
        <v>0</v>
      </c>
      <c r="I396" s="433">
        <v>0</v>
      </c>
      <c r="J396" s="434">
        <v>0</v>
      </c>
      <c r="K396" s="433">
        <v>108762.2</v>
      </c>
      <c r="L396" s="434">
        <v>1.1125533659143309E-4</v>
      </c>
      <c r="M396" s="342">
        <v>137749329.55000004</v>
      </c>
    </row>
    <row r="397" spans="1:13" ht="20.25" x14ac:dyDescent="0.3">
      <c r="A397" s="408" t="s">
        <v>1570</v>
      </c>
      <c r="B397" s="287"/>
      <c r="C397" s="287"/>
      <c r="D397" s="287" t="s">
        <v>1571</v>
      </c>
      <c r="E397" s="433">
        <v>160213433.01999983</v>
      </c>
      <c r="F397" s="434">
        <v>0.16388597708679212</v>
      </c>
      <c r="G397" s="433">
        <v>356037.44</v>
      </c>
      <c r="H397" s="434">
        <v>3.6419882299504943E-4</v>
      </c>
      <c r="I397" s="433">
        <v>92124.19</v>
      </c>
      <c r="J397" s="434">
        <v>9.4235936443572623E-5</v>
      </c>
      <c r="K397" s="433">
        <v>0</v>
      </c>
      <c r="L397" s="434">
        <v>0</v>
      </c>
      <c r="M397" s="342">
        <v>160661594.64999983</v>
      </c>
    </row>
    <row r="398" spans="1:13" ht="20.25" x14ac:dyDescent="0.3">
      <c r="A398" s="408" t="s">
        <v>1572</v>
      </c>
      <c r="B398" s="287"/>
      <c r="C398" s="287"/>
      <c r="D398" s="287" t="s">
        <v>1573</v>
      </c>
      <c r="E398" s="433">
        <v>121253139.35999982</v>
      </c>
      <c r="F398" s="434">
        <v>0.1240326035356468</v>
      </c>
      <c r="G398" s="433">
        <v>193937.65</v>
      </c>
      <c r="H398" s="434">
        <v>1.983832483022736E-4</v>
      </c>
      <c r="I398" s="433">
        <v>0</v>
      </c>
      <c r="J398" s="434">
        <v>0</v>
      </c>
      <c r="K398" s="433">
        <v>442689.31000000006</v>
      </c>
      <c r="L398" s="434">
        <v>4.5283699841929708E-4</v>
      </c>
      <c r="M398" s="342">
        <v>121889766.31999983</v>
      </c>
    </row>
    <row r="399" spans="1:13" ht="20.25" x14ac:dyDescent="0.3">
      <c r="A399" s="408" t="s">
        <v>1574</v>
      </c>
      <c r="B399" s="287"/>
      <c r="C399" s="287"/>
      <c r="D399" s="287" t="s">
        <v>1575</v>
      </c>
      <c r="E399" s="433">
        <v>1212213.57</v>
      </c>
      <c r="F399" s="434">
        <v>1.2400009263425413E-3</v>
      </c>
      <c r="G399" s="433">
        <v>0</v>
      </c>
      <c r="H399" s="434">
        <v>0</v>
      </c>
      <c r="I399" s="433">
        <v>0</v>
      </c>
      <c r="J399" s="434">
        <v>0</v>
      </c>
      <c r="K399" s="433">
        <v>0</v>
      </c>
      <c r="L399" s="434">
        <v>0</v>
      </c>
      <c r="M399" s="342">
        <v>1212213.57</v>
      </c>
    </row>
    <row r="400" spans="1:13" ht="20.25" x14ac:dyDescent="0.3">
      <c r="A400" s="408" t="s">
        <v>1576</v>
      </c>
      <c r="B400" s="287"/>
      <c r="C400" s="287"/>
      <c r="D400" s="287" t="s">
        <v>1577</v>
      </c>
      <c r="E400" s="433">
        <v>0</v>
      </c>
      <c r="F400" s="434">
        <v>0</v>
      </c>
      <c r="G400" s="433">
        <v>0</v>
      </c>
      <c r="H400" s="434">
        <v>0</v>
      </c>
      <c r="I400" s="433">
        <v>0</v>
      </c>
      <c r="J400" s="434">
        <v>0</v>
      </c>
      <c r="K400" s="433">
        <v>0</v>
      </c>
      <c r="L400" s="434">
        <v>0</v>
      </c>
      <c r="M400" s="342">
        <v>0</v>
      </c>
    </row>
    <row r="401" spans="1:15" ht="21" thickBot="1" x14ac:dyDescent="0.35">
      <c r="B401" s="332" t="s">
        <v>1596</v>
      </c>
      <c r="C401" s="332"/>
      <c r="D401" s="287"/>
      <c r="E401" s="420">
        <v>970976917.17999983</v>
      </c>
      <c r="F401" s="436">
        <v>0.99323444858023235</v>
      </c>
      <c r="G401" s="420">
        <v>2635264.7799999998</v>
      </c>
      <c r="H401" s="436">
        <v>2.6956724864562213E-3</v>
      </c>
      <c r="I401" s="420">
        <v>471506.18</v>
      </c>
      <c r="J401" s="436">
        <v>4.8231443241163597E-4</v>
      </c>
      <c r="K401" s="420">
        <v>3507170.2600000002</v>
      </c>
      <c r="L401" s="426">
        <v>3.5875645008997966E-3</v>
      </c>
      <c r="M401" s="420">
        <v>977590858.39999998</v>
      </c>
    </row>
    <row r="402" spans="1:15" ht="21" thickTop="1" x14ac:dyDescent="0.3">
      <c r="B402" s="332"/>
      <c r="C402" s="332"/>
      <c r="D402" s="287"/>
      <c r="E402" s="287"/>
      <c r="F402" s="287"/>
      <c r="G402" s="287"/>
      <c r="H402" s="287"/>
      <c r="I402" s="287"/>
      <c r="J402" s="287"/>
      <c r="K402" s="287"/>
      <c r="L402" s="287"/>
      <c r="M402" s="287"/>
    </row>
    <row r="403" spans="1:15" ht="23.25" customHeight="1" thickBot="1" x14ac:dyDescent="0.35">
      <c r="B403" s="430" t="s">
        <v>1597</v>
      </c>
      <c r="C403" s="430"/>
      <c r="D403" s="287"/>
      <c r="E403" s="439">
        <v>38583619180.079964</v>
      </c>
      <c r="F403" s="440">
        <v>0.99745517774371739</v>
      </c>
      <c r="G403" s="439">
        <v>43198511.329999998</v>
      </c>
      <c r="H403" s="440">
        <v>1.1167583475210901E-3</v>
      </c>
      <c r="I403" s="439">
        <v>14583257.91</v>
      </c>
      <c r="J403" s="426">
        <v>3.7700315366505171E-4</v>
      </c>
      <c r="K403" s="439">
        <v>40657193.240000002</v>
      </c>
      <c r="L403" s="426">
        <v>1.0510607550963502E-3</v>
      </c>
      <c r="M403" s="441">
        <v>38682058142.559967</v>
      </c>
      <c r="O403" s="169" t="s">
        <v>1726</v>
      </c>
    </row>
    <row r="404" spans="1:15" ht="22.5" customHeight="1" thickTop="1" x14ac:dyDescent="0.25">
      <c r="B404" s="377" t="s">
        <v>1578</v>
      </c>
      <c r="C404" s="353"/>
      <c r="D404" s="353"/>
      <c r="E404" s="353"/>
      <c r="F404" s="353"/>
      <c r="G404" s="353"/>
      <c r="H404" s="353"/>
      <c r="I404" s="353"/>
      <c r="J404" s="353"/>
      <c r="K404" s="353"/>
      <c r="L404" s="353"/>
      <c r="M404" s="353"/>
    </row>
    <row r="405" spans="1:15" ht="16.5" x14ac:dyDescent="0.25">
      <c r="B405" s="353"/>
      <c r="C405" s="353"/>
      <c r="D405" s="353"/>
      <c r="E405" s="353"/>
      <c r="F405" s="353"/>
      <c r="G405" s="353"/>
      <c r="H405" s="353"/>
      <c r="I405" s="353"/>
      <c r="J405" s="353"/>
      <c r="K405" s="353"/>
      <c r="L405" s="353"/>
      <c r="M405" s="353"/>
    </row>
    <row r="407" spans="1:15" ht="23.25" x14ac:dyDescent="0.35">
      <c r="A407" s="177"/>
      <c r="B407" s="177" t="s">
        <v>1598</v>
      </c>
      <c r="C407" s="230"/>
      <c r="D407" s="230"/>
      <c r="E407" s="230"/>
      <c r="F407" s="230"/>
      <c r="G407" s="230"/>
      <c r="H407" s="230"/>
      <c r="I407" s="230"/>
      <c r="J407" s="230"/>
      <c r="K407" s="230"/>
      <c r="L407" s="230"/>
      <c r="M407" s="423"/>
    </row>
    <row r="408" spans="1:15" ht="15" customHeight="1" x14ac:dyDescent="0.2"/>
    <row r="409" spans="1:15" ht="96.75" customHeight="1" x14ac:dyDescent="0.2">
      <c r="B409" s="442" t="s">
        <v>1599</v>
      </c>
      <c r="C409" s="442"/>
      <c r="D409" s="442"/>
      <c r="E409" s="442"/>
      <c r="F409" s="442"/>
      <c r="G409" s="442"/>
      <c r="H409" s="442"/>
      <c r="I409" s="442"/>
      <c r="J409" s="442"/>
      <c r="K409" s="442"/>
      <c r="L409" s="442"/>
      <c r="M409" s="442"/>
    </row>
    <row r="410" spans="1:15" ht="15" customHeight="1" x14ac:dyDescent="0.2">
      <c r="B410" s="443"/>
      <c r="C410" s="443"/>
      <c r="D410" s="443"/>
      <c r="E410" s="443"/>
      <c r="F410" s="443"/>
      <c r="G410" s="443"/>
      <c r="H410" s="443"/>
      <c r="I410" s="443"/>
      <c r="J410" s="443"/>
      <c r="K410" s="443"/>
      <c r="L410" s="443"/>
      <c r="M410" s="443"/>
    </row>
    <row r="411" spans="1:15" ht="96.75" customHeight="1" x14ac:dyDescent="0.2">
      <c r="B411" s="442" t="s">
        <v>1600</v>
      </c>
      <c r="C411" s="442"/>
      <c r="D411" s="442"/>
      <c r="E411" s="442"/>
      <c r="F411" s="442"/>
      <c r="G411" s="442"/>
      <c r="H411" s="442"/>
      <c r="I411" s="442"/>
      <c r="J411" s="442"/>
      <c r="K411" s="442"/>
      <c r="L411" s="442"/>
      <c r="M411" s="442"/>
    </row>
    <row r="412" spans="1:15" ht="15" x14ac:dyDescent="0.2">
      <c r="B412" s="444"/>
    </row>
    <row r="413" spans="1:15" ht="30.75" customHeight="1" x14ac:dyDescent="0.2">
      <c r="B413" s="442" t="s">
        <v>1601</v>
      </c>
      <c r="C413" s="442"/>
      <c r="D413" s="442"/>
      <c r="E413" s="442"/>
      <c r="F413" s="442"/>
      <c r="G413" s="442"/>
      <c r="H413" s="442"/>
      <c r="I413" s="442"/>
      <c r="J413" s="442"/>
      <c r="K413" s="442"/>
      <c r="L413" s="442"/>
      <c r="M413" s="442"/>
    </row>
    <row r="415" spans="1:15" ht="151.5" customHeight="1" x14ac:dyDescent="0.2">
      <c r="B415" s="442" t="s">
        <v>1602</v>
      </c>
      <c r="C415" s="442"/>
      <c r="D415" s="442"/>
      <c r="E415" s="442"/>
      <c r="F415" s="442"/>
      <c r="G415" s="442"/>
      <c r="H415" s="442"/>
      <c r="I415" s="442"/>
      <c r="J415" s="442"/>
      <c r="K415" s="442"/>
      <c r="L415" s="442"/>
      <c r="M415" s="442"/>
    </row>
    <row r="416" spans="1:15" ht="12.75" customHeight="1" x14ac:dyDescent="0.2">
      <c r="D416" s="445"/>
      <c r="E416" s="445"/>
      <c r="F416" s="445"/>
      <c r="G416" s="445"/>
      <c r="H416" s="445"/>
      <c r="I416" s="445"/>
      <c r="J416" s="445"/>
      <c r="K416" s="445"/>
      <c r="L416" s="445"/>
      <c r="M416" s="445"/>
    </row>
    <row r="417" spans="2:13" ht="141.75" customHeight="1" x14ac:dyDescent="0.2">
      <c r="B417" s="442" t="s">
        <v>1603</v>
      </c>
      <c r="C417" s="442"/>
      <c r="D417" s="442"/>
      <c r="E417" s="442"/>
      <c r="F417" s="442"/>
      <c r="G417" s="442"/>
      <c r="H417" s="442"/>
      <c r="I417" s="442"/>
      <c r="J417" s="442"/>
      <c r="K417" s="442"/>
      <c r="L417" s="442"/>
      <c r="M417" s="442"/>
    </row>
  </sheetData>
  <mergeCells count="54">
    <mergeCell ref="B409:M409"/>
    <mergeCell ref="B411:M411"/>
    <mergeCell ref="B413:M413"/>
    <mergeCell ref="B415:M415"/>
    <mergeCell ref="B417:M417"/>
    <mergeCell ref="I129:K129"/>
    <mergeCell ref="B141:M141"/>
    <mergeCell ref="B143:L143"/>
    <mergeCell ref="B172:M172"/>
    <mergeCell ref="E300:L300"/>
    <mergeCell ref="E317:L317"/>
    <mergeCell ref="B103:D104"/>
    <mergeCell ref="I106:L106"/>
    <mergeCell ref="I115:L116"/>
    <mergeCell ref="I119:K119"/>
    <mergeCell ref="I122:K122"/>
    <mergeCell ref="I126:K126"/>
    <mergeCell ref="I86:K87"/>
    <mergeCell ref="I89:L90"/>
    <mergeCell ref="G94:H94"/>
    <mergeCell ref="I95:L95"/>
    <mergeCell ref="I97:K98"/>
    <mergeCell ref="B100:D101"/>
    <mergeCell ref="E32:F32"/>
    <mergeCell ref="E33:F33"/>
    <mergeCell ref="B64:M64"/>
    <mergeCell ref="G80:H80"/>
    <mergeCell ref="I81:L81"/>
    <mergeCell ref="I83:L84"/>
    <mergeCell ref="E26:F26"/>
    <mergeCell ref="E27:F27"/>
    <mergeCell ref="E28:F28"/>
    <mergeCell ref="E29:F29"/>
    <mergeCell ref="E30:F30"/>
    <mergeCell ref="E31:F31"/>
    <mergeCell ref="E20:F20"/>
    <mergeCell ref="E21:F21"/>
    <mergeCell ref="E22:F22"/>
    <mergeCell ref="E23:F23"/>
    <mergeCell ref="E24:F24"/>
    <mergeCell ref="E25:F25"/>
    <mergeCell ref="E14:F14"/>
    <mergeCell ref="E15:F15"/>
    <mergeCell ref="E16:F16"/>
    <mergeCell ref="E17:F17"/>
    <mergeCell ref="E18:F18"/>
    <mergeCell ref="E19:F19"/>
    <mergeCell ref="D1:L1"/>
    <mergeCell ref="B5:M5"/>
    <mergeCell ref="B6:M6"/>
    <mergeCell ref="B7:M7"/>
    <mergeCell ref="B8:M8"/>
    <mergeCell ref="C12:D12"/>
    <mergeCell ref="E12:F12"/>
  </mergeCells>
  <pageMargins left="0.45" right="0.45" top="0.6" bottom="0.6" header="0.3" footer="0.3"/>
  <pageSetup scale="31" fitToHeight="0" orientation="portrait" r:id="rId1"/>
  <headerFooter>
    <oddFooter>&amp;LConfidential&amp;CMonthly Investor Report -  March 29, 2018&amp;R&amp;P</oddFooter>
    <evenFooter>&amp;R&amp;P&amp;LConfidential&amp;CMonthly Investor Report -  March 31, 2018</evenFooter>
    <firstFooter>&amp;R&amp;P&amp;LConfidential&amp;CMonthly Investor Report -  March 31, 2018</firstFooter>
  </headerFooter>
  <rowBreaks count="4" manualBreakCount="4">
    <brk id="92" min="1" max="14" man="1"/>
    <brk id="192" min="1" max="14" man="1"/>
    <brk id="297" min="1" max="14" man="1"/>
    <brk id="404"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70" zoomScaleNormal="70" workbookViewId="0">
      <selection activeCell="G2" sqref="G2"/>
    </sheetView>
  </sheetViews>
  <sheetFormatPr defaultColWidth="8.85546875" defaultRowHeight="15" outlineLevelRow="1" x14ac:dyDescent="0.25"/>
  <cols>
    <col min="1" max="1" width="13.28515625" style="29" customWidth="1"/>
    <col min="2" max="2" width="60.5703125" style="29" bestFit="1" customWidth="1"/>
    <col min="3" max="3" width="44.140625" style="29" bestFit="1" customWidth="1"/>
    <col min="4" max="7" width="41" style="29" customWidth="1"/>
    <col min="8" max="8" width="7.28515625" style="29" customWidth="1"/>
    <col min="9" max="9" width="92" style="29" customWidth="1"/>
    <col min="10" max="11" width="47.7109375" style="29" customWidth="1"/>
    <col min="12" max="12" width="7.28515625" style="29" customWidth="1"/>
    <col min="13" max="13" width="25.7109375" style="29" customWidth="1"/>
    <col min="14" max="14" width="25.7109375" style="26" customWidth="1"/>
    <col min="15" max="16384" width="8.85546875" style="65"/>
  </cols>
  <sheetData>
    <row r="1" spans="1:13" ht="45" customHeight="1" x14ac:dyDescent="0.25">
      <c r="A1" s="446" t="s">
        <v>1604</v>
      </c>
      <c r="B1" s="446"/>
    </row>
    <row r="2" spans="1:13" ht="31.5" x14ac:dyDescent="0.25">
      <c r="A2" s="152" t="s">
        <v>1605</v>
      </c>
      <c r="B2" s="152"/>
      <c r="C2" s="26"/>
      <c r="D2" s="26"/>
      <c r="E2" s="26"/>
      <c r="F2" s="27" t="s">
        <v>18</v>
      </c>
      <c r="G2" s="69"/>
      <c r="H2" s="26"/>
      <c r="I2" s="152"/>
      <c r="J2" s="26"/>
      <c r="K2" s="26"/>
      <c r="L2" s="26"/>
      <c r="M2" s="26"/>
    </row>
    <row r="3" spans="1:13" ht="15.75" thickBot="1" x14ac:dyDescent="0.3">
      <c r="A3" s="26"/>
      <c r="B3" s="28"/>
      <c r="C3" s="28"/>
      <c r="D3" s="26"/>
      <c r="E3" s="26"/>
      <c r="F3" s="26"/>
      <c r="G3" s="26"/>
      <c r="H3" s="26"/>
      <c r="L3" s="26"/>
      <c r="M3" s="26"/>
    </row>
    <row r="4" spans="1:13" ht="19.5" thickBot="1" x14ac:dyDescent="0.3">
      <c r="A4" s="30"/>
      <c r="B4" s="31" t="s">
        <v>19</v>
      </c>
      <c r="C4" s="32" t="s">
        <v>20</v>
      </c>
      <c r="D4" s="30"/>
      <c r="E4" s="30"/>
      <c r="F4" s="26"/>
      <c r="G4" s="26"/>
      <c r="H4" s="26"/>
      <c r="I4" s="40" t="s">
        <v>1606</v>
      </c>
      <c r="J4" s="132" t="s">
        <v>1026</v>
      </c>
      <c r="L4" s="26"/>
      <c r="M4" s="26"/>
    </row>
    <row r="5" spans="1:13" ht="15.75" thickBot="1" x14ac:dyDescent="0.3">
      <c r="H5" s="26"/>
      <c r="I5" s="447" t="s">
        <v>1028</v>
      </c>
      <c r="J5" s="29" t="s">
        <v>69</v>
      </c>
      <c r="L5" s="26"/>
      <c r="M5" s="26"/>
    </row>
    <row r="6" spans="1:13" ht="18.75" x14ac:dyDescent="0.25">
      <c r="A6" s="33"/>
      <c r="B6" s="34" t="s">
        <v>1607</v>
      </c>
      <c r="C6" s="33"/>
      <c r="E6" s="35"/>
      <c r="F6" s="35"/>
      <c r="G6" s="35"/>
      <c r="H6" s="26"/>
      <c r="I6" s="447" t="s">
        <v>1030</v>
      </c>
      <c r="J6" s="29" t="s">
        <v>117</v>
      </c>
      <c r="L6" s="26"/>
      <c r="M6" s="26"/>
    </row>
    <row r="7" spans="1:13" x14ac:dyDescent="0.25">
      <c r="B7" s="36" t="s">
        <v>1608</v>
      </c>
      <c r="H7" s="26"/>
      <c r="I7" s="447" t="s">
        <v>1032</v>
      </c>
      <c r="J7" s="29" t="s">
        <v>1033</v>
      </c>
      <c r="L7" s="26"/>
      <c r="M7" s="26"/>
    </row>
    <row r="8" spans="1:13" x14ac:dyDescent="0.25">
      <c r="B8" s="36" t="s">
        <v>1609</v>
      </c>
      <c r="H8" s="26"/>
      <c r="I8" s="447" t="s">
        <v>1610</v>
      </c>
      <c r="J8" s="29" t="s">
        <v>1611</v>
      </c>
      <c r="L8" s="26"/>
      <c r="M8" s="26"/>
    </row>
    <row r="9" spans="1:13" ht="15.75" thickBot="1" x14ac:dyDescent="0.3">
      <c r="B9" s="38" t="s">
        <v>1612</v>
      </c>
      <c r="H9" s="26"/>
      <c r="L9" s="26"/>
      <c r="M9" s="26"/>
    </row>
    <row r="10" spans="1:13" x14ac:dyDescent="0.25">
      <c r="B10" s="39"/>
      <c r="H10" s="26"/>
      <c r="I10" s="448" t="s">
        <v>1613</v>
      </c>
      <c r="L10" s="26"/>
      <c r="M10" s="26"/>
    </row>
    <row r="11" spans="1:13" x14ac:dyDescent="0.25">
      <c r="B11" s="39"/>
      <c r="H11" s="26"/>
      <c r="I11" s="448" t="s">
        <v>1614</v>
      </c>
      <c r="L11" s="26"/>
      <c r="M11" s="26"/>
    </row>
    <row r="12" spans="1:13" ht="37.5" x14ac:dyDescent="0.25">
      <c r="A12" s="40" t="s">
        <v>29</v>
      </c>
      <c r="B12" s="40" t="s">
        <v>1615</v>
      </c>
      <c r="C12" s="41"/>
      <c r="D12" s="41"/>
      <c r="E12" s="41"/>
      <c r="F12" s="41"/>
      <c r="G12" s="41"/>
      <c r="H12" s="26"/>
      <c r="L12" s="26"/>
      <c r="M12" s="26"/>
    </row>
    <row r="13" spans="1:13" ht="15" customHeight="1" x14ac:dyDescent="0.25">
      <c r="A13" s="50"/>
      <c r="B13" s="51" t="s">
        <v>1616</v>
      </c>
      <c r="C13" s="50" t="s">
        <v>1617</v>
      </c>
      <c r="D13" s="50" t="s">
        <v>1618</v>
      </c>
      <c r="E13" s="52"/>
      <c r="F13" s="53"/>
      <c r="G13" s="53"/>
      <c r="H13" s="26"/>
      <c r="L13" s="26"/>
      <c r="M13" s="26"/>
    </row>
    <row r="14" spans="1:13" x14ac:dyDescent="0.25">
      <c r="A14" s="29" t="s">
        <v>1619</v>
      </c>
      <c r="B14" s="47" t="s">
        <v>1620</v>
      </c>
      <c r="C14" s="48" t="s">
        <v>1317</v>
      </c>
      <c r="D14" s="48" t="s">
        <v>1317</v>
      </c>
      <c r="E14" s="35"/>
      <c r="F14" s="35"/>
      <c r="G14" s="35"/>
      <c r="H14" s="26"/>
      <c r="L14" s="26"/>
      <c r="M14" s="26"/>
    </row>
    <row r="15" spans="1:13" x14ac:dyDescent="0.25">
      <c r="A15" s="29" t="s">
        <v>1621</v>
      </c>
      <c r="B15" s="47" t="s">
        <v>453</v>
      </c>
      <c r="C15" s="48" t="s">
        <v>3</v>
      </c>
      <c r="D15" s="48" t="s">
        <v>1622</v>
      </c>
      <c r="E15" s="35"/>
      <c r="F15" s="35"/>
      <c r="G15" s="35"/>
      <c r="H15" s="26"/>
      <c r="L15" s="26"/>
      <c r="M15" s="26"/>
    </row>
    <row r="16" spans="1:13" x14ac:dyDescent="0.25">
      <c r="A16" s="29" t="s">
        <v>1623</v>
      </c>
      <c r="B16" s="47" t="s">
        <v>1624</v>
      </c>
      <c r="C16" s="48" t="s">
        <v>1317</v>
      </c>
      <c r="D16" s="48" t="s">
        <v>1317</v>
      </c>
      <c r="E16" s="35"/>
      <c r="F16" s="35"/>
      <c r="G16" s="35"/>
      <c r="H16" s="26"/>
      <c r="L16" s="26"/>
      <c r="M16" s="26"/>
    </row>
    <row r="17" spans="1:13" x14ac:dyDescent="0.25">
      <c r="A17" s="29" t="s">
        <v>1625</v>
      </c>
      <c r="B17" s="47" t="s">
        <v>1626</v>
      </c>
      <c r="C17" s="48" t="s">
        <v>1317</v>
      </c>
      <c r="D17" s="48" t="s">
        <v>1317</v>
      </c>
      <c r="E17" s="35"/>
      <c r="F17" s="35"/>
      <c r="G17" s="35"/>
      <c r="H17" s="26"/>
      <c r="L17" s="26"/>
      <c r="M17" s="26"/>
    </row>
    <row r="18" spans="1:13" x14ac:dyDescent="0.25">
      <c r="A18" s="29" t="s">
        <v>1627</v>
      </c>
      <c r="B18" s="47" t="s">
        <v>1628</v>
      </c>
      <c r="C18" s="48" t="s">
        <v>3</v>
      </c>
      <c r="D18" s="48" t="s">
        <v>1622</v>
      </c>
      <c r="E18" s="35"/>
      <c r="F18" s="35"/>
      <c r="G18" s="35"/>
      <c r="H18" s="26"/>
      <c r="L18" s="26"/>
      <c r="M18" s="26"/>
    </row>
    <row r="19" spans="1:13" x14ac:dyDescent="0.25">
      <c r="A19" s="29" t="s">
        <v>1629</v>
      </c>
      <c r="B19" s="47" t="s">
        <v>1630</v>
      </c>
      <c r="C19" s="48" t="s">
        <v>1317</v>
      </c>
      <c r="D19" s="48" t="s">
        <v>1317</v>
      </c>
      <c r="E19" s="35"/>
      <c r="F19" s="35"/>
      <c r="G19" s="35"/>
      <c r="H19" s="26"/>
      <c r="L19" s="26"/>
      <c r="M19" s="26"/>
    </row>
    <row r="20" spans="1:13" x14ac:dyDescent="0.25">
      <c r="A20" s="29" t="s">
        <v>1631</v>
      </c>
      <c r="B20" s="47" t="s">
        <v>1632</v>
      </c>
      <c r="C20" s="48" t="s">
        <v>3</v>
      </c>
      <c r="D20" s="48" t="s">
        <v>1622</v>
      </c>
      <c r="E20" s="35"/>
      <c r="F20" s="35"/>
      <c r="G20" s="35"/>
      <c r="H20" s="26"/>
      <c r="L20" s="26"/>
      <c r="M20" s="26"/>
    </row>
    <row r="21" spans="1:13" x14ac:dyDescent="0.25">
      <c r="A21" s="29" t="s">
        <v>1633</v>
      </c>
      <c r="B21" s="47" t="s">
        <v>1634</v>
      </c>
      <c r="C21" s="115" t="s">
        <v>1635</v>
      </c>
      <c r="D21" s="48" t="s">
        <v>1636</v>
      </c>
      <c r="E21" s="35"/>
      <c r="F21" s="35"/>
      <c r="G21" s="35"/>
      <c r="H21" s="26"/>
      <c r="L21" s="26"/>
      <c r="M21" s="26"/>
    </row>
    <row r="22" spans="1:13" x14ac:dyDescent="0.25">
      <c r="A22" s="29" t="s">
        <v>1637</v>
      </c>
      <c r="B22" s="47" t="s">
        <v>1638</v>
      </c>
      <c r="C22" s="48" t="s">
        <v>1317</v>
      </c>
      <c r="D22" s="48" t="s">
        <v>1317</v>
      </c>
      <c r="E22" s="35"/>
      <c r="F22" s="35"/>
      <c r="G22" s="35"/>
      <c r="H22" s="26"/>
      <c r="L22" s="26"/>
      <c r="M22" s="26"/>
    </row>
    <row r="23" spans="1:13" x14ac:dyDescent="0.25">
      <c r="A23" s="29" t="s">
        <v>1639</v>
      </c>
      <c r="B23" s="47" t="s">
        <v>1640</v>
      </c>
      <c r="C23" s="48" t="s">
        <v>1275</v>
      </c>
      <c r="D23" s="48" t="s">
        <v>1641</v>
      </c>
      <c r="E23" s="35"/>
      <c r="F23" s="35"/>
      <c r="G23" s="35"/>
      <c r="H23" s="26"/>
      <c r="L23" s="26"/>
      <c r="M23" s="26"/>
    </row>
    <row r="24" spans="1:13" x14ac:dyDescent="0.25">
      <c r="A24" s="29" t="s">
        <v>1642</v>
      </c>
      <c r="B24" s="47" t="s">
        <v>1643</v>
      </c>
      <c r="C24" s="48" t="s">
        <v>1279</v>
      </c>
      <c r="D24" s="48" t="s">
        <v>1644</v>
      </c>
      <c r="E24" s="35"/>
      <c r="F24" s="35"/>
      <c r="G24" s="35"/>
      <c r="H24" s="26"/>
      <c r="L24" s="26"/>
      <c r="M24" s="26"/>
    </row>
    <row r="25" spans="1:13" outlineLevel="1" x14ac:dyDescent="0.25">
      <c r="A25" s="29" t="s">
        <v>1645</v>
      </c>
      <c r="B25" s="45"/>
      <c r="E25" s="35"/>
      <c r="F25" s="35"/>
      <c r="G25" s="35"/>
      <c r="H25" s="26"/>
      <c r="L25" s="26"/>
      <c r="M25" s="26"/>
    </row>
    <row r="26" spans="1:13" outlineLevel="1" x14ac:dyDescent="0.25">
      <c r="A26" s="29" t="s">
        <v>1646</v>
      </c>
      <c r="B26" s="45"/>
      <c r="E26" s="35"/>
      <c r="F26" s="35"/>
      <c r="G26" s="35"/>
      <c r="H26" s="26"/>
      <c r="L26" s="26"/>
      <c r="M26" s="26"/>
    </row>
    <row r="27" spans="1:13" outlineLevel="1" x14ac:dyDescent="0.25">
      <c r="A27" s="29" t="s">
        <v>1647</v>
      </c>
      <c r="B27" s="45"/>
      <c r="E27" s="35"/>
      <c r="F27" s="35"/>
      <c r="G27" s="35"/>
      <c r="H27" s="26"/>
      <c r="L27" s="26"/>
      <c r="M27" s="26"/>
    </row>
    <row r="28" spans="1:13" outlineLevel="1" x14ac:dyDescent="0.25">
      <c r="A28" s="29" t="s">
        <v>1648</v>
      </c>
      <c r="B28" s="45"/>
      <c r="E28" s="35"/>
      <c r="F28" s="35"/>
      <c r="G28" s="35"/>
      <c r="H28" s="26"/>
      <c r="L28" s="26"/>
      <c r="M28" s="26"/>
    </row>
    <row r="29" spans="1:13" outlineLevel="1" x14ac:dyDescent="0.25">
      <c r="A29" s="29" t="s">
        <v>1649</v>
      </c>
      <c r="B29" s="45"/>
      <c r="E29" s="35"/>
      <c r="F29" s="35"/>
      <c r="G29" s="35"/>
      <c r="H29" s="26"/>
      <c r="L29" s="26"/>
      <c r="M29" s="26"/>
    </row>
    <row r="30" spans="1:13" outlineLevel="1" x14ac:dyDescent="0.25">
      <c r="A30" s="29" t="s">
        <v>1650</v>
      </c>
      <c r="B30" s="45"/>
      <c r="E30" s="35"/>
      <c r="F30" s="35"/>
      <c r="G30" s="35"/>
      <c r="H30" s="26"/>
      <c r="L30" s="26"/>
      <c r="M30" s="26"/>
    </row>
    <row r="31" spans="1:13" outlineLevel="1" x14ac:dyDescent="0.25">
      <c r="A31" s="29" t="s">
        <v>1651</v>
      </c>
      <c r="B31" s="45"/>
      <c r="E31" s="35"/>
      <c r="F31" s="35"/>
      <c r="G31" s="35"/>
      <c r="H31" s="26"/>
      <c r="L31" s="26"/>
      <c r="M31" s="26"/>
    </row>
    <row r="32" spans="1:13" outlineLevel="1" x14ac:dyDescent="0.25">
      <c r="A32" s="29" t="s">
        <v>1652</v>
      </c>
      <c r="B32" s="45"/>
      <c r="E32" s="35"/>
      <c r="F32" s="35"/>
      <c r="G32" s="35"/>
      <c r="H32" s="26"/>
      <c r="L32" s="26"/>
      <c r="M32" s="26"/>
    </row>
    <row r="33" spans="1:13" ht="18.75" x14ac:dyDescent="0.25">
      <c r="A33" s="41"/>
      <c r="B33" s="40" t="s">
        <v>1609</v>
      </c>
      <c r="C33" s="41"/>
      <c r="D33" s="41"/>
      <c r="E33" s="41"/>
      <c r="F33" s="41"/>
      <c r="G33" s="41"/>
      <c r="H33" s="26"/>
      <c r="L33" s="26"/>
      <c r="M33" s="26"/>
    </row>
    <row r="34" spans="1:13" ht="15" customHeight="1" x14ac:dyDescent="0.25">
      <c r="A34" s="50"/>
      <c r="B34" s="51" t="s">
        <v>1653</v>
      </c>
      <c r="C34" s="50" t="s">
        <v>1654</v>
      </c>
      <c r="D34" s="50" t="s">
        <v>1618</v>
      </c>
      <c r="E34" s="50" t="s">
        <v>1655</v>
      </c>
      <c r="F34" s="53"/>
      <c r="G34" s="53"/>
      <c r="H34" s="26"/>
      <c r="L34" s="26"/>
      <c r="M34" s="26"/>
    </row>
    <row r="35" spans="1:13" ht="30" x14ac:dyDescent="0.25">
      <c r="A35" s="29" t="s">
        <v>1656</v>
      </c>
      <c r="B35" s="115" t="s">
        <v>3</v>
      </c>
      <c r="C35" s="48" t="s">
        <v>1277</v>
      </c>
      <c r="D35" s="48" t="s">
        <v>1622</v>
      </c>
      <c r="E35" s="48" t="s">
        <v>1657</v>
      </c>
      <c r="F35" s="449"/>
      <c r="G35" s="449"/>
      <c r="H35" s="26"/>
      <c r="L35" s="26"/>
      <c r="M35" s="26"/>
    </row>
    <row r="36" spans="1:13" ht="30" x14ac:dyDescent="0.25">
      <c r="A36" s="29" t="s">
        <v>1658</v>
      </c>
      <c r="B36" s="115" t="s">
        <v>3</v>
      </c>
      <c r="C36" s="48" t="s">
        <v>1277</v>
      </c>
      <c r="D36" s="48" t="s">
        <v>1622</v>
      </c>
      <c r="E36" s="48" t="s">
        <v>1659</v>
      </c>
      <c r="H36" s="26"/>
      <c r="L36" s="26"/>
      <c r="M36" s="26"/>
    </row>
    <row r="37" spans="1:13" x14ac:dyDescent="0.25">
      <c r="A37" s="29" t="s">
        <v>1660</v>
      </c>
      <c r="B37" s="47"/>
      <c r="H37" s="26"/>
      <c r="L37" s="26"/>
      <c r="M37" s="26"/>
    </row>
    <row r="38" spans="1:13" x14ac:dyDescent="0.25">
      <c r="A38" s="29" t="s">
        <v>1661</v>
      </c>
      <c r="B38" s="47"/>
      <c r="H38" s="26"/>
      <c r="L38" s="26"/>
      <c r="M38" s="26"/>
    </row>
    <row r="39" spans="1:13" x14ac:dyDescent="0.25">
      <c r="A39" s="29" t="s">
        <v>1662</v>
      </c>
      <c r="B39" s="47"/>
      <c r="H39" s="26"/>
      <c r="L39" s="26"/>
      <c r="M39" s="26"/>
    </row>
    <row r="40" spans="1:13" x14ac:dyDescent="0.25">
      <c r="A40" s="29" t="s">
        <v>1663</v>
      </c>
      <c r="B40" s="47"/>
      <c r="H40" s="26"/>
      <c r="L40" s="26"/>
      <c r="M40" s="26"/>
    </row>
    <row r="41" spans="1:13" x14ac:dyDescent="0.25">
      <c r="A41" s="29" t="s">
        <v>1664</v>
      </c>
      <c r="B41" s="47"/>
      <c r="H41" s="26"/>
      <c r="L41" s="26"/>
      <c r="M41" s="26"/>
    </row>
    <row r="42" spans="1:13" x14ac:dyDescent="0.25">
      <c r="A42" s="29" t="s">
        <v>1665</v>
      </c>
      <c r="B42" s="47"/>
      <c r="H42" s="26"/>
      <c r="L42" s="26"/>
      <c r="M42" s="26"/>
    </row>
    <row r="43" spans="1:13" x14ac:dyDescent="0.25">
      <c r="A43" s="29" t="s">
        <v>1666</v>
      </c>
      <c r="B43" s="47"/>
      <c r="H43" s="26"/>
      <c r="L43" s="26"/>
      <c r="M43" s="26"/>
    </row>
    <row r="44" spans="1:13" x14ac:dyDescent="0.25">
      <c r="A44" s="29" t="s">
        <v>1667</v>
      </c>
      <c r="B44" s="47"/>
      <c r="H44" s="26"/>
      <c r="L44" s="26"/>
      <c r="M44" s="26"/>
    </row>
    <row r="45" spans="1:13" x14ac:dyDescent="0.25">
      <c r="A45" s="29" t="s">
        <v>1668</v>
      </c>
      <c r="B45" s="47"/>
      <c r="H45" s="26"/>
      <c r="L45" s="26"/>
      <c r="M45" s="26"/>
    </row>
    <row r="46" spans="1:13" x14ac:dyDescent="0.25">
      <c r="A46" s="29" t="s">
        <v>1669</v>
      </c>
      <c r="B46" s="47"/>
      <c r="H46" s="26"/>
      <c r="L46" s="26"/>
      <c r="M46" s="26"/>
    </row>
    <row r="47" spans="1:13" x14ac:dyDescent="0.25">
      <c r="A47" s="29" t="s">
        <v>1670</v>
      </c>
      <c r="B47" s="47"/>
      <c r="H47" s="26"/>
      <c r="L47" s="26"/>
      <c r="M47" s="26"/>
    </row>
    <row r="48" spans="1:13" x14ac:dyDescent="0.25">
      <c r="A48" s="29" t="s">
        <v>1671</v>
      </c>
      <c r="B48" s="47"/>
      <c r="H48" s="26"/>
      <c r="L48" s="26"/>
      <c r="M48" s="26"/>
    </row>
    <row r="49" spans="1:13" x14ac:dyDescent="0.25">
      <c r="A49" s="29" t="s">
        <v>1672</v>
      </c>
      <c r="B49" s="47"/>
      <c r="H49" s="26"/>
      <c r="L49" s="26"/>
      <c r="M49" s="26"/>
    </row>
    <row r="50" spans="1:13" x14ac:dyDescent="0.25">
      <c r="A50" s="29" t="s">
        <v>1673</v>
      </c>
      <c r="B50" s="47"/>
      <c r="H50" s="26"/>
      <c r="L50" s="26"/>
      <c r="M50" s="26"/>
    </row>
    <row r="51" spans="1:13" x14ac:dyDescent="0.25">
      <c r="A51" s="29" t="s">
        <v>1674</v>
      </c>
      <c r="B51" s="47"/>
      <c r="H51" s="26"/>
      <c r="L51" s="26"/>
      <c r="M51" s="26"/>
    </row>
    <row r="52" spans="1:13" x14ac:dyDescent="0.25">
      <c r="A52" s="29" t="s">
        <v>1675</v>
      </c>
      <c r="B52" s="47"/>
      <c r="H52" s="26"/>
      <c r="L52" s="26"/>
      <c r="M52" s="26"/>
    </row>
    <row r="53" spans="1:13" x14ac:dyDescent="0.25">
      <c r="A53" s="29" t="s">
        <v>1676</v>
      </c>
      <c r="B53" s="47"/>
      <c r="H53" s="26"/>
      <c r="L53" s="26"/>
      <c r="M53" s="26"/>
    </row>
    <row r="54" spans="1:13" x14ac:dyDescent="0.25">
      <c r="A54" s="29" t="s">
        <v>1677</v>
      </c>
      <c r="B54" s="47"/>
      <c r="H54" s="26"/>
      <c r="L54" s="26"/>
      <c r="M54" s="26"/>
    </row>
    <row r="55" spans="1:13" x14ac:dyDescent="0.25">
      <c r="A55" s="29" t="s">
        <v>1678</v>
      </c>
      <c r="B55" s="47"/>
      <c r="H55" s="26"/>
      <c r="L55" s="26"/>
      <c r="M55" s="26"/>
    </row>
    <row r="56" spans="1:13" x14ac:dyDescent="0.25">
      <c r="A56" s="29" t="s">
        <v>1679</v>
      </c>
      <c r="B56" s="47"/>
      <c r="H56" s="26"/>
      <c r="L56" s="26"/>
      <c r="M56" s="26"/>
    </row>
    <row r="57" spans="1:13" x14ac:dyDescent="0.25">
      <c r="A57" s="29" t="s">
        <v>1680</v>
      </c>
      <c r="B57" s="47"/>
      <c r="H57" s="26"/>
      <c r="L57" s="26"/>
      <c r="M57" s="26"/>
    </row>
    <row r="58" spans="1:13" x14ac:dyDescent="0.25">
      <c r="A58" s="29" t="s">
        <v>1681</v>
      </c>
      <c r="B58" s="47"/>
      <c r="H58" s="26"/>
      <c r="L58" s="26"/>
      <c r="M58" s="26"/>
    </row>
    <row r="59" spans="1:13" x14ac:dyDescent="0.25">
      <c r="A59" s="29" t="s">
        <v>1682</v>
      </c>
      <c r="B59" s="47"/>
      <c r="H59" s="26"/>
      <c r="L59" s="26"/>
      <c r="M59" s="26"/>
    </row>
    <row r="60" spans="1:13" outlineLevel="1" x14ac:dyDescent="0.25">
      <c r="A60" s="29" t="s">
        <v>1683</v>
      </c>
      <c r="B60" s="47"/>
      <c r="E60" s="47"/>
      <c r="F60" s="47"/>
      <c r="G60" s="47"/>
      <c r="H60" s="26"/>
      <c r="L60" s="26"/>
      <c r="M60" s="26"/>
    </row>
    <row r="61" spans="1:13" outlineLevel="1" x14ac:dyDescent="0.25">
      <c r="A61" s="29" t="s">
        <v>1684</v>
      </c>
      <c r="B61" s="47"/>
      <c r="E61" s="47"/>
      <c r="F61" s="47"/>
      <c r="G61" s="47"/>
      <c r="H61" s="26"/>
      <c r="L61" s="26"/>
      <c r="M61" s="26"/>
    </row>
    <row r="62" spans="1:13" outlineLevel="1" x14ac:dyDescent="0.25">
      <c r="A62" s="29" t="s">
        <v>1685</v>
      </c>
      <c r="B62" s="47"/>
      <c r="E62" s="47"/>
      <c r="F62" s="47"/>
      <c r="G62" s="47"/>
      <c r="H62" s="26"/>
      <c r="L62" s="26"/>
      <c r="M62" s="26"/>
    </row>
    <row r="63" spans="1:13" outlineLevel="1" x14ac:dyDescent="0.25">
      <c r="A63" s="29" t="s">
        <v>1686</v>
      </c>
      <c r="B63" s="47"/>
      <c r="E63" s="47"/>
      <c r="F63" s="47"/>
      <c r="G63" s="47"/>
      <c r="H63" s="26"/>
      <c r="L63" s="26"/>
      <c r="M63" s="26"/>
    </row>
    <row r="64" spans="1:13" outlineLevel="1" x14ac:dyDescent="0.25">
      <c r="A64" s="29" t="s">
        <v>1687</v>
      </c>
      <c r="B64" s="47"/>
      <c r="E64" s="47"/>
      <c r="F64" s="47"/>
      <c r="G64" s="47"/>
      <c r="H64" s="26"/>
      <c r="L64" s="26"/>
      <c r="M64" s="26"/>
    </row>
    <row r="65" spans="1:14" outlineLevel="1" x14ac:dyDescent="0.25">
      <c r="A65" s="29" t="s">
        <v>1688</v>
      </c>
      <c r="B65" s="47"/>
      <c r="E65" s="47"/>
      <c r="F65" s="47"/>
      <c r="G65" s="47"/>
      <c r="H65" s="26"/>
      <c r="L65" s="26"/>
      <c r="M65" s="26"/>
    </row>
    <row r="66" spans="1:14" outlineLevel="1" x14ac:dyDescent="0.25">
      <c r="A66" s="29" t="s">
        <v>1689</v>
      </c>
      <c r="B66" s="47"/>
      <c r="E66" s="47"/>
      <c r="F66" s="47"/>
      <c r="G66" s="47"/>
      <c r="H66" s="26"/>
      <c r="L66" s="26"/>
      <c r="M66" s="26"/>
    </row>
    <row r="67" spans="1:14" outlineLevel="1" x14ac:dyDescent="0.25">
      <c r="A67" s="29" t="s">
        <v>1690</v>
      </c>
      <c r="B67" s="47"/>
      <c r="E67" s="47"/>
      <c r="F67" s="47"/>
      <c r="G67" s="47"/>
      <c r="H67" s="26"/>
      <c r="L67" s="26"/>
      <c r="M67" s="26"/>
    </row>
    <row r="68" spans="1:14" outlineLevel="1" x14ac:dyDescent="0.25">
      <c r="A68" s="29" t="s">
        <v>1691</v>
      </c>
      <c r="B68" s="47"/>
      <c r="E68" s="47"/>
      <c r="F68" s="47"/>
      <c r="G68" s="47"/>
      <c r="H68" s="26"/>
      <c r="L68" s="26"/>
      <c r="M68" s="26"/>
    </row>
    <row r="69" spans="1:14" outlineLevel="1" x14ac:dyDescent="0.25">
      <c r="A69" s="29" t="s">
        <v>1692</v>
      </c>
      <c r="B69" s="47"/>
      <c r="E69" s="47"/>
      <c r="F69" s="47"/>
      <c r="G69" s="47"/>
      <c r="H69" s="26"/>
      <c r="L69" s="26"/>
      <c r="M69" s="26"/>
    </row>
    <row r="70" spans="1:14" outlineLevel="1" x14ac:dyDescent="0.25">
      <c r="A70" s="29" t="s">
        <v>1693</v>
      </c>
      <c r="B70" s="47"/>
      <c r="E70" s="47"/>
      <c r="F70" s="47"/>
      <c r="G70" s="47"/>
      <c r="H70" s="26"/>
      <c r="L70" s="26"/>
      <c r="M70" s="26"/>
    </row>
    <row r="71" spans="1:14" outlineLevel="1" x14ac:dyDescent="0.25">
      <c r="A71" s="29" t="s">
        <v>1694</v>
      </c>
      <c r="B71" s="47"/>
      <c r="E71" s="47"/>
      <c r="F71" s="47"/>
      <c r="G71" s="47"/>
      <c r="H71" s="26"/>
      <c r="L71" s="26"/>
      <c r="M71" s="26"/>
    </row>
    <row r="72" spans="1:14" outlineLevel="1" x14ac:dyDescent="0.25">
      <c r="A72" s="29" t="s">
        <v>1695</v>
      </c>
      <c r="B72" s="47"/>
      <c r="E72" s="47"/>
      <c r="F72" s="47"/>
      <c r="G72" s="47"/>
      <c r="H72" s="26"/>
      <c r="L72" s="26"/>
      <c r="M72" s="26"/>
    </row>
    <row r="73" spans="1:14" ht="18.75" x14ac:dyDescent="0.25">
      <c r="A73" s="41"/>
      <c r="B73" s="40" t="s">
        <v>1612</v>
      </c>
      <c r="C73" s="41"/>
      <c r="D73" s="41"/>
      <c r="E73" s="41"/>
      <c r="F73" s="41"/>
      <c r="G73" s="41"/>
      <c r="H73" s="26"/>
    </row>
    <row r="74" spans="1:14" ht="15" customHeight="1" x14ac:dyDescent="0.25">
      <c r="A74" s="50"/>
      <c r="B74" s="51" t="s">
        <v>1696</v>
      </c>
      <c r="C74" s="50" t="s">
        <v>1697</v>
      </c>
      <c r="D74" s="50"/>
      <c r="E74" s="53"/>
      <c r="F74" s="53"/>
      <c r="G74" s="53"/>
      <c r="H74" s="65"/>
      <c r="I74" s="65"/>
      <c r="J74" s="65"/>
      <c r="K74" s="65"/>
      <c r="L74" s="65"/>
      <c r="M74" s="65"/>
      <c r="N74" s="65"/>
    </row>
    <row r="75" spans="1:14" x14ac:dyDescent="0.25">
      <c r="A75" s="29" t="s">
        <v>1698</v>
      </c>
      <c r="B75" s="29" t="s">
        <v>1446</v>
      </c>
      <c r="C75" s="450">
        <v>34.367304844483357</v>
      </c>
      <c r="H75" s="26"/>
    </row>
    <row r="76" spans="1:14" x14ac:dyDescent="0.25">
      <c r="A76" s="29" t="s">
        <v>1699</v>
      </c>
      <c r="B76" s="29" t="s">
        <v>1700</v>
      </c>
      <c r="C76" s="450">
        <v>26.361077199150593</v>
      </c>
      <c r="H76" s="26"/>
    </row>
    <row r="77" spans="1:14" outlineLevel="1" x14ac:dyDescent="0.25">
      <c r="A77" s="29" t="s">
        <v>1701</v>
      </c>
      <c r="H77" s="26"/>
    </row>
    <row r="78" spans="1:14" outlineLevel="1" x14ac:dyDescent="0.25">
      <c r="A78" s="29" t="s">
        <v>1702</v>
      </c>
      <c r="H78" s="26"/>
    </row>
    <row r="79" spans="1:14" outlineLevel="1" x14ac:dyDescent="0.25">
      <c r="A79" s="29" t="s">
        <v>1703</v>
      </c>
      <c r="H79" s="26"/>
    </row>
    <row r="80" spans="1:14" outlineLevel="1" x14ac:dyDescent="0.25">
      <c r="A80" s="29" t="s">
        <v>1704</v>
      </c>
      <c r="H80" s="26"/>
    </row>
    <row r="81" spans="1:8" x14ac:dyDescent="0.25">
      <c r="A81" s="50"/>
      <c r="B81" s="51" t="s">
        <v>1705</v>
      </c>
      <c r="C81" s="50" t="s">
        <v>534</v>
      </c>
      <c r="D81" s="50" t="s">
        <v>535</v>
      </c>
      <c r="E81" s="53" t="s">
        <v>1706</v>
      </c>
      <c r="F81" s="53" t="s">
        <v>1707</v>
      </c>
      <c r="G81" s="53" t="s">
        <v>1708</v>
      </c>
      <c r="H81" s="26"/>
    </row>
    <row r="82" spans="1:8" x14ac:dyDescent="0.25">
      <c r="A82" s="29" t="s">
        <v>1709</v>
      </c>
      <c r="B82" s="29" t="s">
        <v>1710</v>
      </c>
      <c r="C82" s="451">
        <v>0.99745517774371739</v>
      </c>
      <c r="D82" s="48" t="s">
        <v>69</v>
      </c>
      <c r="E82" s="48" t="s">
        <v>69</v>
      </c>
      <c r="F82" s="48" t="s">
        <v>69</v>
      </c>
      <c r="G82" s="452">
        <v>0.99745517774371739</v>
      </c>
      <c r="H82" s="26"/>
    </row>
    <row r="83" spans="1:8" x14ac:dyDescent="0.25">
      <c r="A83" s="29" t="s">
        <v>1711</v>
      </c>
      <c r="B83" s="29" t="s">
        <v>1712</v>
      </c>
      <c r="C83" s="453">
        <v>1.1167583475210901E-3</v>
      </c>
      <c r="D83" s="48" t="s">
        <v>69</v>
      </c>
      <c r="E83" s="48" t="s">
        <v>69</v>
      </c>
      <c r="F83" s="48" t="s">
        <v>69</v>
      </c>
      <c r="G83" s="452">
        <v>1.1167583475210901E-3</v>
      </c>
      <c r="H83" s="26"/>
    </row>
    <row r="84" spans="1:8" x14ac:dyDescent="0.25">
      <c r="A84" s="29" t="s">
        <v>1713</v>
      </c>
      <c r="B84" s="29" t="s">
        <v>1714</v>
      </c>
      <c r="C84" s="453">
        <v>3.7700315366505171E-4</v>
      </c>
      <c r="D84" s="48" t="s">
        <v>69</v>
      </c>
      <c r="E84" s="48" t="s">
        <v>69</v>
      </c>
      <c r="F84" s="48" t="s">
        <v>69</v>
      </c>
      <c r="G84" s="452">
        <v>3.7700315366505171E-4</v>
      </c>
      <c r="H84" s="26"/>
    </row>
    <row r="85" spans="1:8" x14ac:dyDescent="0.25">
      <c r="A85" s="29" t="s">
        <v>1715</v>
      </c>
      <c r="B85" s="29" t="s">
        <v>1716</v>
      </c>
      <c r="C85" s="453"/>
      <c r="D85" s="48" t="s">
        <v>69</v>
      </c>
      <c r="E85" s="48" t="s">
        <v>69</v>
      </c>
      <c r="F85" s="48" t="s">
        <v>69</v>
      </c>
      <c r="G85" s="452"/>
      <c r="H85" s="26"/>
    </row>
    <row r="86" spans="1:8" x14ac:dyDescent="0.25">
      <c r="A86" s="29" t="s">
        <v>1717</v>
      </c>
      <c r="B86" s="29" t="s">
        <v>1718</v>
      </c>
      <c r="C86" s="453"/>
      <c r="D86" s="48" t="s">
        <v>69</v>
      </c>
      <c r="E86" s="48" t="s">
        <v>69</v>
      </c>
      <c r="F86" s="48" t="s">
        <v>69</v>
      </c>
      <c r="H86" s="26"/>
    </row>
    <row r="87" spans="1:8" outlineLevel="1" x14ac:dyDescent="0.25">
      <c r="A87" s="29" t="s">
        <v>1719</v>
      </c>
      <c r="B87" s="29" t="s">
        <v>1720</v>
      </c>
      <c r="C87" s="453">
        <v>1.0510607550963502E-3</v>
      </c>
      <c r="D87" s="48" t="s">
        <v>69</v>
      </c>
      <c r="E87" s="48" t="s">
        <v>69</v>
      </c>
      <c r="F87" s="48" t="s">
        <v>69</v>
      </c>
      <c r="G87" s="454">
        <v>1.0510607550963502E-3</v>
      </c>
      <c r="H87" s="26"/>
    </row>
    <row r="88" spans="1:8" outlineLevel="1" x14ac:dyDescent="0.25">
      <c r="A88" s="29" t="s">
        <v>1721</v>
      </c>
      <c r="C88" s="454"/>
      <c r="D88" s="48"/>
      <c r="E88" s="48"/>
      <c r="F88" s="48"/>
      <c r="G88" s="454"/>
      <c r="H88" s="26"/>
    </row>
    <row r="89" spans="1:8" outlineLevel="1" x14ac:dyDescent="0.25">
      <c r="A89" s="29" t="s">
        <v>1722</v>
      </c>
      <c r="H89" s="26"/>
    </row>
    <row r="90" spans="1:8" outlineLevel="1" x14ac:dyDescent="0.25">
      <c r="A90" s="29" t="s">
        <v>1723</v>
      </c>
      <c r="H90" s="26"/>
    </row>
    <row r="91" spans="1:8" x14ac:dyDescent="0.25">
      <c r="H91" s="26"/>
    </row>
    <row r="92" spans="1:8" x14ac:dyDescent="0.25">
      <c r="H92" s="26"/>
    </row>
    <row r="93" spans="1:8" x14ac:dyDescent="0.25">
      <c r="H93" s="26"/>
    </row>
    <row r="94" spans="1:8" x14ac:dyDescent="0.25">
      <c r="H94" s="26"/>
    </row>
    <row r="95" spans="1:8" x14ac:dyDescent="0.25">
      <c r="H95" s="26"/>
    </row>
    <row r="96" spans="1:8" x14ac:dyDescent="0.25">
      <c r="H96" s="26"/>
    </row>
    <row r="97" spans="8:8" x14ac:dyDescent="0.25">
      <c r="H97" s="26"/>
    </row>
    <row r="98" spans="8:8" x14ac:dyDescent="0.25">
      <c r="H98" s="26"/>
    </row>
    <row r="99" spans="8:8" x14ac:dyDescent="0.25">
      <c r="H99" s="26"/>
    </row>
    <row r="100" spans="8:8" x14ac:dyDescent="0.25">
      <c r="H100" s="26"/>
    </row>
    <row r="101" spans="8:8" x14ac:dyDescent="0.25">
      <c r="H101" s="26"/>
    </row>
    <row r="102" spans="8:8" x14ac:dyDescent="0.25">
      <c r="H102" s="26"/>
    </row>
    <row r="103" spans="8:8" x14ac:dyDescent="0.25">
      <c r="H103" s="26"/>
    </row>
    <row r="104" spans="8:8" x14ac:dyDescent="0.25">
      <c r="H104" s="26"/>
    </row>
    <row r="105" spans="8:8" x14ac:dyDescent="0.25">
      <c r="H105" s="26"/>
    </row>
    <row r="106" spans="8:8" x14ac:dyDescent="0.25">
      <c r="H106" s="26"/>
    </row>
    <row r="107" spans="8:8" x14ac:dyDescent="0.25">
      <c r="H107" s="26"/>
    </row>
    <row r="108" spans="8:8" x14ac:dyDescent="0.25">
      <c r="H108" s="26"/>
    </row>
    <row r="109" spans="8:8" x14ac:dyDescent="0.25">
      <c r="H109" s="26"/>
    </row>
    <row r="110" spans="8:8" x14ac:dyDescent="0.25">
      <c r="H110" s="26"/>
    </row>
    <row r="111" spans="8:8" x14ac:dyDescent="0.25">
      <c r="H111" s="26"/>
    </row>
    <row r="112" spans="8:8" x14ac:dyDescent="0.25">
      <c r="H112" s="26"/>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TDBFG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2018-04-20T18:21:49Z</dcterms:created>
  <dcterms:modified xsi:type="dcterms:W3CDTF">2018-04-20T18:26:56Z</dcterms:modified>
</cp:coreProperties>
</file>