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tbsm-fs-shared\SHARED\DATA\funding\Covered Bonds - Legislative\Monthly Reports\FY2019\201907\"/>
    </mc:Choice>
  </mc:AlternateContent>
  <xr:revisionPtr revIDLastSave="0" documentId="13_ncr:1_{0570F6C3-7FED-4797-8D67-6E4471515EB8}" xr6:coauthVersionLast="36" xr6:coauthVersionMax="41" xr10:uidLastSave="{00000000-0000-0000-0000-000000000000}"/>
  <bookViews>
    <workbookView xWindow="3510" yWindow="3510" windowWidth="21600" windowHeight="12735" firstSheet="2" activeTab="4" xr2:uid="{A9FDD03E-9D47-4C24-9D18-EE9653B016E6}"/>
  </bookViews>
  <sheets>
    <sheet name="Introduction" sheetId="1" r:id="rId1"/>
    <sheet name="A. HTT General" sheetId="2" r:id="rId2"/>
    <sheet name="B1. HTT Mortgage Assets" sheetId="3" r:id="rId3"/>
    <sheet name="C. HTT Harmonised Glossary" sheetId="4" r:id="rId4"/>
    <sheet name="D. Nat'l Transparency Template" sheetId="5" r:id="rId5"/>
    <sheet name="E. Optional ECB-ECAIs data" sheetId="6" r:id="rId6"/>
  </sheets>
  <externalReferences>
    <externalReference r:id="rId7"/>
  </externalReferences>
  <definedNames>
    <definedName name="_DV_C21" localSheetId="4">'D. Nat''l Transparency Template'!#REF!</definedName>
    <definedName name="_xlnm._FilterDatabase" localSheetId="1" hidden="1">'A. HTT General'!$L$112:$L$126</definedName>
    <definedName name="_xlnm._FilterDatabase" localSheetId="2" hidden="1">'B1. HTT Mortgage Assets'!$A$11:$D$187</definedName>
    <definedName name="_xlnm.Print_Area" localSheetId="1">'A. HTT General'!$A$1:$G$365</definedName>
    <definedName name="_xlnm.Print_Area" localSheetId="2">'B1. HTT Mortgage Assets'!$A$1:$G$387</definedName>
    <definedName name="_xlnm.Print_Area" localSheetId="3">'C. HTT Harmonised Glossary'!$A$1:$C$37</definedName>
    <definedName name="_xlnm.Print_Area" localSheetId="4">'D. Nat''l Transparency Template'!$B$1:$O$427</definedName>
    <definedName name="_xlnm.Print_Area" localSheetId="5">'E. Optional ECB-ECAIs data'!$A$2:$G$72</definedName>
    <definedName name="_xlnm.Print_Area" localSheetId="0">Introduction!$B$2:$J$36</definedName>
    <definedName name="_xlnm.Print_Titles" localSheetId="4">'D. Nat''l Transparency Template'!$1:$4</definedName>
    <definedName name="Z_9F95934F_24FC_41B7_9494_8CA0C5442D7D_.wvu.PrintArea" localSheetId="4" hidden="1">'D. Nat''l Transparency Template'!$B$1:$M$420</definedName>
    <definedName name="Z_9F95934F_24FC_41B7_9494_8CA0C5442D7D_.wvu.PrintTitles" localSheetId="4" hidden="1">'D. Nat''l Transparency Template'!$1:$3</definedName>
    <definedName name="Z_9F95934F_24FC_41B7_9494_8CA0C5442D7D_.wvu.Rows" localSheetId="4" hidden="1">'D. Nat''l Transparency Template'!#REF!,'D. Nat''l Transparency Template'!$344:$344,'D. Nat''l Transparency Template'!#REF!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15" i="3" l="1"/>
  <c r="F14" i="3" s="1"/>
  <c r="F28" i="3"/>
  <c r="F36" i="3"/>
  <c r="C44" i="3"/>
  <c r="D44" i="3"/>
  <c r="F44" i="3"/>
  <c r="C73" i="3"/>
  <c r="D73" i="3"/>
  <c r="F73" i="3"/>
  <c r="C77" i="3"/>
  <c r="D77" i="3"/>
  <c r="F77" i="3"/>
  <c r="F81" i="3"/>
  <c r="F99" i="3"/>
  <c r="F100" i="3"/>
  <c r="F101" i="3"/>
  <c r="F102" i="3"/>
  <c r="F103" i="3"/>
  <c r="F104" i="3"/>
  <c r="F105" i="3"/>
  <c r="F106" i="3"/>
  <c r="F107" i="3"/>
  <c r="F108" i="3"/>
  <c r="F109" i="3"/>
  <c r="F110" i="3"/>
  <c r="F111" i="3"/>
  <c r="F150" i="3"/>
  <c r="F151" i="3"/>
  <c r="F152" i="3"/>
  <c r="F160" i="3"/>
  <c r="F161" i="3"/>
  <c r="F162" i="3"/>
  <c r="F170" i="3"/>
  <c r="F171" i="3"/>
  <c r="F172" i="3"/>
  <c r="F173" i="3"/>
  <c r="F174" i="3"/>
  <c r="C214" i="3"/>
  <c r="G220" i="3"/>
  <c r="F221" i="3"/>
  <c r="G222" i="3"/>
  <c r="G224" i="3"/>
  <c r="F225" i="3"/>
  <c r="G226" i="3"/>
  <c r="C227" i="3"/>
  <c r="D227" i="3"/>
  <c r="G219" i="3" s="1"/>
  <c r="F228" i="3"/>
  <c r="G228" i="3"/>
  <c r="G229" i="3"/>
  <c r="F230" i="3"/>
  <c r="G230" i="3"/>
  <c r="G231" i="3"/>
  <c r="F232" i="3"/>
  <c r="G232" i="3"/>
  <c r="G233" i="3"/>
  <c r="D249" i="3"/>
  <c r="G247" i="3" s="1"/>
  <c r="C315" i="3"/>
  <c r="F292" i="3" s="1"/>
  <c r="D315" i="3"/>
  <c r="G320" i="3"/>
  <c r="G324" i="3"/>
  <c r="G326" i="3"/>
  <c r="C328" i="3"/>
  <c r="F321" i="3" s="1"/>
  <c r="D328" i="3"/>
  <c r="F329" i="3"/>
  <c r="G329" i="3"/>
  <c r="F331" i="3"/>
  <c r="G331" i="3"/>
  <c r="F333" i="3"/>
  <c r="G333" i="3"/>
  <c r="G342" i="3"/>
  <c r="G346" i="3"/>
  <c r="G348" i="3"/>
  <c r="C350" i="3"/>
  <c r="F343" i="3" s="1"/>
  <c r="D350" i="3"/>
  <c r="F351" i="3"/>
  <c r="G351" i="3"/>
  <c r="F353" i="3"/>
  <c r="G353" i="3"/>
  <c r="F355" i="3"/>
  <c r="G355" i="3"/>
  <c r="C17" i="2"/>
  <c r="F45" i="2"/>
  <c r="C77" i="2"/>
  <c r="G74" i="2"/>
  <c r="D77" i="2"/>
  <c r="G79" i="2"/>
  <c r="C100" i="2"/>
  <c r="G93" i="2"/>
  <c r="G97" i="2"/>
  <c r="D100" i="2"/>
  <c r="G94" i="2" s="1"/>
  <c r="G119" i="2"/>
  <c r="G127" i="2"/>
  <c r="D129" i="2"/>
  <c r="G115" i="2" s="1"/>
  <c r="C155" i="2"/>
  <c r="F157" i="2" s="1"/>
  <c r="G139" i="2"/>
  <c r="G146" i="2"/>
  <c r="G148" i="2"/>
  <c r="G150" i="2"/>
  <c r="G152" i="2"/>
  <c r="D155" i="2"/>
  <c r="G138" i="2" s="1"/>
  <c r="C167" i="2"/>
  <c r="F165" i="2" s="1"/>
  <c r="D167" i="2"/>
  <c r="G165" i="2" s="1"/>
  <c r="C179" i="2"/>
  <c r="F182" i="2"/>
  <c r="F199" i="2"/>
  <c r="F203" i="2"/>
  <c r="C208" i="2"/>
  <c r="F195" i="2" s="1"/>
  <c r="F211" i="2"/>
  <c r="F215" i="2"/>
  <c r="G217" i="2"/>
  <c r="G220" i="2" s="1"/>
  <c r="G218" i="2"/>
  <c r="G219" i="2"/>
  <c r="C220" i="2"/>
  <c r="G221" i="2"/>
  <c r="F222" i="2"/>
  <c r="G222" i="2"/>
  <c r="G223" i="2"/>
  <c r="F224" i="2"/>
  <c r="G224" i="2"/>
  <c r="G225" i="2"/>
  <c r="F226" i="2"/>
  <c r="G226" i="2"/>
  <c r="G227" i="2"/>
  <c r="C288" i="2"/>
  <c r="C289" i="2"/>
  <c r="C290" i="2"/>
  <c r="D290" i="2"/>
  <c r="C291" i="2"/>
  <c r="C292" i="2"/>
  <c r="D292" i="2"/>
  <c r="F292" i="2"/>
  <c r="C293" i="2"/>
  <c r="D293" i="2"/>
  <c r="C294" i="2"/>
  <c r="C295" i="2"/>
  <c r="C296" i="2"/>
  <c r="C297" i="2"/>
  <c r="C298" i="2"/>
  <c r="C299" i="2"/>
  <c r="C300" i="2"/>
  <c r="D300" i="2"/>
  <c r="G248" i="3" l="1"/>
  <c r="G243" i="3"/>
  <c r="G244" i="3"/>
  <c r="G246" i="3"/>
  <c r="G242" i="3"/>
  <c r="G245" i="3"/>
  <c r="G241" i="3"/>
  <c r="F13" i="3"/>
  <c r="F12" i="3"/>
  <c r="G166" i="2"/>
  <c r="G164" i="2"/>
  <c r="G167" i="2" s="1"/>
  <c r="G96" i="2"/>
  <c r="G99" i="2"/>
  <c r="G95" i="2"/>
  <c r="G100" i="2" s="1"/>
  <c r="G98" i="2"/>
  <c r="F93" i="2"/>
  <c r="F94" i="2"/>
  <c r="F95" i="2"/>
  <c r="F96" i="2"/>
  <c r="F97" i="2"/>
  <c r="F98" i="2"/>
  <c r="F99" i="2"/>
  <c r="F191" i="3"/>
  <c r="F195" i="3"/>
  <c r="F190" i="3"/>
  <c r="F194" i="3"/>
  <c r="F201" i="3"/>
  <c r="F203" i="3"/>
  <c r="F205" i="3"/>
  <c r="F207" i="3"/>
  <c r="F209" i="3"/>
  <c r="F211" i="3"/>
  <c r="F213" i="3"/>
  <c r="F193" i="3"/>
  <c r="F192" i="3"/>
  <c r="F197" i="3"/>
  <c r="F206" i="3"/>
  <c r="F212" i="3"/>
  <c r="F196" i="3"/>
  <c r="F200" i="3"/>
  <c r="F208" i="3"/>
  <c r="F199" i="3"/>
  <c r="F202" i="3"/>
  <c r="F210" i="3"/>
  <c r="F198" i="3"/>
  <c r="F204" i="3"/>
  <c r="F140" i="2"/>
  <c r="F145" i="2"/>
  <c r="F147" i="2"/>
  <c r="F149" i="2"/>
  <c r="F151" i="2"/>
  <c r="F139" i="2"/>
  <c r="F146" i="2"/>
  <c r="F150" i="2"/>
  <c r="F142" i="2"/>
  <c r="F144" i="2"/>
  <c r="F153" i="2"/>
  <c r="F156" i="2"/>
  <c r="F158" i="2"/>
  <c r="F160" i="2"/>
  <c r="F162" i="2"/>
  <c r="F148" i="2"/>
  <c r="F152" i="2"/>
  <c r="F72" i="2"/>
  <c r="F76" i="2"/>
  <c r="F74" i="2"/>
  <c r="F71" i="2"/>
  <c r="F75" i="2"/>
  <c r="F70" i="2"/>
  <c r="G292" i="3"/>
  <c r="G294" i="3"/>
  <c r="G296" i="3"/>
  <c r="G298" i="3"/>
  <c r="G300" i="3"/>
  <c r="G302" i="3"/>
  <c r="G304" i="3"/>
  <c r="G306" i="3"/>
  <c r="G308" i="3"/>
  <c r="G310" i="3"/>
  <c r="G312" i="3"/>
  <c r="G314" i="3"/>
  <c r="G301" i="3"/>
  <c r="F175" i="2"/>
  <c r="F183" i="2"/>
  <c r="F187" i="2"/>
  <c r="F181" i="2"/>
  <c r="F177" i="2"/>
  <c r="F180" i="2"/>
  <c r="F184" i="2"/>
  <c r="F185" i="2"/>
  <c r="F178" i="2"/>
  <c r="G134" i="2"/>
  <c r="G125" i="2"/>
  <c r="G117" i="2"/>
  <c r="G73" i="2"/>
  <c r="G80" i="2"/>
  <c r="G87" i="2"/>
  <c r="G71" i="2"/>
  <c r="G72" i="2"/>
  <c r="G76" i="2"/>
  <c r="G81" i="2"/>
  <c r="G78" i="2"/>
  <c r="G82" i="2"/>
  <c r="G75" i="2"/>
  <c r="G307" i="3"/>
  <c r="G299" i="3"/>
  <c r="G291" i="3"/>
  <c r="F174" i="2"/>
  <c r="F179" i="2" s="1"/>
  <c r="F161" i="2"/>
  <c r="F143" i="2"/>
  <c r="G130" i="2"/>
  <c r="G123" i="2"/>
  <c r="F73" i="2"/>
  <c r="G70" i="2"/>
  <c r="C58" i="2"/>
  <c r="F217" i="2"/>
  <c r="F219" i="2"/>
  <c r="F218" i="2"/>
  <c r="D45" i="2"/>
  <c r="C129" i="2"/>
  <c r="F221" i="2"/>
  <c r="F223" i="2"/>
  <c r="F225" i="2"/>
  <c r="F227" i="2"/>
  <c r="G343" i="3"/>
  <c r="G345" i="3"/>
  <c r="G347" i="3"/>
  <c r="G349" i="3"/>
  <c r="G352" i="3"/>
  <c r="G354" i="3"/>
  <c r="G356" i="3"/>
  <c r="G344" i="3"/>
  <c r="G321" i="3"/>
  <c r="G323" i="3"/>
  <c r="G325" i="3"/>
  <c r="G328" i="3" s="1"/>
  <c r="G327" i="3"/>
  <c r="G330" i="3"/>
  <c r="G332" i="3"/>
  <c r="G334" i="3"/>
  <c r="G322" i="3"/>
  <c r="G313" i="3"/>
  <c r="G305" i="3"/>
  <c r="G297" i="3"/>
  <c r="F220" i="3"/>
  <c r="F222" i="3"/>
  <c r="F224" i="3"/>
  <c r="F226" i="3"/>
  <c r="F229" i="3"/>
  <c r="F231" i="3"/>
  <c r="F233" i="3"/>
  <c r="F223" i="3"/>
  <c r="F219" i="3"/>
  <c r="D214" i="3"/>
  <c r="F15" i="3"/>
  <c r="F164" i="2"/>
  <c r="F166" i="2"/>
  <c r="G309" i="3"/>
  <c r="G293" i="3"/>
  <c r="F196" i="2"/>
  <c r="F200" i="2"/>
  <c r="F204" i="2"/>
  <c r="F212" i="2"/>
  <c r="F194" i="2"/>
  <c r="F206" i="2"/>
  <c r="F193" i="2"/>
  <c r="F208" i="2" s="1"/>
  <c r="F197" i="2"/>
  <c r="F201" i="2"/>
  <c r="F205" i="2"/>
  <c r="F209" i="2"/>
  <c r="F213" i="2"/>
  <c r="F198" i="2"/>
  <c r="F202" i="2"/>
  <c r="F214" i="2"/>
  <c r="F210" i="2"/>
  <c r="F186" i="2"/>
  <c r="F159" i="2"/>
  <c r="F154" i="2"/>
  <c r="F141" i="2"/>
  <c r="F138" i="2"/>
  <c r="G112" i="2"/>
  <c r="G114" i="2"/>
  <c r="G131" i="2"/>
  <c r="G135" i="2"/>
  <c r="G116" i="2"/>
  <c r="G118" i="2"/>
  <c r="G120" i="2"/>
  <c r="G122" i="2"/>
  <c r="G124" i="2"/>
  <c r="G126" i="2"/>
  <c r="G128" i="2"/>
  <c r="G132" i="2"/>
  <c r="G136" i="2"/>
  <c r="G113" i="2"/>
  <c r="G133" i="2"/>
  <c r="G121" i="2"/>
  <c r="G86" i="2"/>
  <c r="G350" i="3"/>
  <c r="G311" i="3"/>
  <c r="G303" i="3"/>
  <c r="G295" i="3"/>
  <c r="F348" i="3"/>
  <c r="F346" i="3"/>
  <c r="F344" i="3"/>
  <c r="F342" i="3"/>
  <c r="F326" i="3"/>
  <c r="F324" i="3"/>
  <c r="F322" i="3"/>
  <c r="F320" i="3"/>
  <c r="F313" i="3"/>
  <c r="F311" i="3"/>
  <c r="F309" i="3"/>
  <c r="F307" i="3"/>
  <c r="F305" i="3"/>
  <c r="F303" i="3"/>
  <c r="F301" i="3"/>
  <c r="F299" i="3"/>
  <c r="F297" i="3"/>
  <c r="F295" i="3"/>
  <c r="F293" i="3"/>
  <c r="F291" i="3"/>
  <c r="G162" i="2"/>
  <c r="G156" i="2"/>
  <c r="G142" i="2"/>
  <c r="G151" i="2"/>
  <c r="G149" i="2"/>
  <c r="G147" i="2"/>
  <c r="G145" i="2"/>
  <c r="G140" i="2"/>
  <c r="G155" i="2" s="1"/>
  <c r="G160" i="2"/>
  <c r="G158" i="2"/>
  <c r="G153" i="2"/>
  <c r="G144" i="2"/>
  <c r="G161" i="2"/>
  <c r="G159" i="2"/>
  <c r="G157" i="2"/>
  <c r="G154" i="2"/>
  <c r="G143" i="2"/>
  <c r="G141" i="2"/>
  <c r="F356" i="3"/>
  <c r="F354" i="3"/>
  <c r="F352" i="3"/>
  <c r="F349" i="3"/>
  <c r="F347" i="3"/>
  <c r="F345" i="3"/>
  <c r="F334" i="3"/>
  <c r="F332" i="3"/>
  <c r="F330" i="3"/>
  <c r="F327" i="3"/>
  <c r="F325" i="3"/>
  <c r="F323" i="3"/>
  <c r="F314" i="3"/>
  <c r="F312" i="3"/>
  <c r="F310" i="3"/>
  <c r="F308" i="3"/>
  <c r="F306" i="3"/>
  <c r="F304" i="3"/>
  <c r="F302" i="3"/>
  <c r="F300" i="3"/>
  <c r="F298" i="3"/>
  <c r="F296" i="3"/>
  <c r="F294" i="3"/>
  <c r="G225" i="3"/>
  <c r="G223" i="3"/>
  <c r="G221" i="3"/>
  <c r="G227" i="3" s="1"/>
  <c r="G249" i="3" l="1"/>
  <c r="G82" i="6"/>
  <c r="F315" i="3"/>
  <c r="F328" i="3"/>
  <c r="F350" i="3"/>
  <c r="G129" i="2"/>
  <c r="G77" i="2"/>
  <c r="F56" i="2"/>
  <c r="F54" i="2"/>
  <c r="F53" i="2"/>
  <c r="F57" i="2"/>
  <c r="F55" i="2"/>
  <c r="F155" i="2"/>
  <c r="G190" i="3"/>
  <c r="G191" i="3"/>
  <c r="G192" i="3"/>
  <c r="G193" i="3"/>
  <c r="G194" i="3"/>
  <c r="G195" i="3"/>
  <c r="G196" i="3"/>
  <c r="G197" i="3"/>
  <c r="G198" i="3"/>
  <c r="G199" i="3"/>
  <c r="G200" i="3"/>
  <c r="G202" i="3"/>
  <c r="G204" i="3"/>
  <c r="G206" i="3"/>
  <c r="G208" i="3"/>
  <c r="G210" i="3"/>
  <c r="G212" i="3"/>
  <c r="G201" i="3"/>
  <c r="G203" i="3"/>
  <c r="G205" i="3"/>
  <c r="G207" i="3"/>
  <c r="G209" i="3"/>
  <c r="G211" i="3"/>
  <c r="G213" i="3"/>
  <c r="F77" i="2"/>
  <c r="F214" i="3"/>
  <c r="G84" i="6"/>
  <c r="F167" i="2"/>
  <c r="F227" i="3"/>
  <c r="F116" i="2"/>
  <c r="F118" i="2"/>
  <c r="F120" i="2"/>
  <c r="F122" i="2"/>
  <c r="F124" i="2"/>
  <c r="F126" i="2"/>
  <c r="F128" i="2"/>
  <c r="F119" i="2"/>
  <c r="F125" i="2"/>
  <c r="F113" i="2"/>
  <c r="F117" i="2"/>
  <c r="F123" i="2"/>
  <c r="F127" i="2"/>
  <c r="F115" i="2"/>
  <c r="F121" i="2"/>
  <c r="F130" i="2"/>
  <c r="F114" i="2"/>
  <c r="F112" i="2"/>
  <c r="F220" i="2"/>
  <c r="G315" i="3"/>
  <c r="F100" i="2"/>
  <c r="F129" i="2" l="1"/>
  <c r="G83" i="6"/>
  <c r="G214" i="3"/>
  <c r="F58" i="2"/>
  <c r="C249" i="3"/>
  <c r="F247" i="3" l="1"/>
  <c r="F241" i="3"/>
  <c r="F242" i="3"/>
  <c r="F243" i="3"/>
  <c r="F244" i="3"/>
  <c r="F245" i="3"/>
  <c r="F246" i="3"/>
  <c r="F248" i="3"/>
  <c r="G87" i="6"/>
  <c r="F180" i="3"/>
  <c r="F249" i="3" l="1"/>
</calcChain>
</file>

<file path=xl/sharedStrings.xml><?xml version="1.0" encoding="utf-8"?>
<sst xmlns="http://schemas.openxmlformats.org/spreadsheetml/2006/main" count="2453" uniqueCount="1618">
  <si>
    <t xml:space="preserve">The Covered Bond Label Foundation and its affiliates are not associated with and do not approve or endorse TD's covered bond products. 
</t>
  </si>
  <si>
    <t>Worksheet E: Optional ECB-ECAIs data</t>
  </si>
  <si>
    <t>Worksheet D &amp; Onwards (If Any): National Transparency Template</t>
  </si>
  <si>
    <t>Tab 1: Harmonised Transparency Template</t>
  </si>
  <si>
    <t>Covered Bond Label Disclaimer</t>
  </si>
  <si>
    <t>Worksheet C: HTT Harmonised Glossary</t>
  </si>
  <si>
    <t>Worksheet B1: HTT Mortgage Assets</t>
  </si>
  <si>
    <t>Worksheet A: HTT General</t>
  </si>
  <si>
    <t>Index</t>
  </si>
  <si>
    <t>31/07/19</t>
  </si>
  <si>
    <t>Cut-off Date:</t>
  </si>
  <si>
    <t>Reporting Date:</t>
  </si>
  <si>
    <t>The Toronto-Dominion Bank</t>
  </si>
  <si>
    <t>Canada</t>
  </si>
  <si>
    <t>2019 Version</t>
  </si>
  <si>
    <t>Harmonised Transparency Template</t>
  </si>
  <si>
    <t>Other optional/relevant information</t>
  </si>
  <si>
    <t>OG.6.1.45</t>
  </si>
  <si>
    <t>OG.6.1.44</t>
  </si>
  <si>
    <t>OG.6.1.43</t>
  </si>
  <si>
    <t>OG.6.1.42</t>
  </si>
  <si>
    <t>OG.6.1.41</t>
  </si>
  <si>
    <t>OG.6.1.40</t>
  </si>
  <si>
    <t>OG.6.1.39</t>
  </si>
  <si>
    <t>OG.6.1.38</t>
  </si>
  <si>
    <t>OG.6.1.37</t>
  </si>
  <si>
    <t>OG.6.1.36</t>
  </si>
  <si>
    <t>OG.6.1.35</t>
  </si>
  <si>
    <t>OG.6.1.34</t>
  </si>
  <si>
    <t>OG.6.1.33</t>
  </si>
  <si>
    <t>OG.6.1.32</t>
  </si>
  <si>
    <t>OG.6.1.31</t>
  </si>
  <si>
    <t>OG.6.1.30</t>
  </si>
  <si>
    <t>OG.6.1.29</t>
  </si>
  <si>
    <t>OG.6.1.28</t>
  </si>
  <si>
    <t>OG.6.1.27</t>
  </si>
  <si>
    <t>OG.6.1.26</t>
  </si>
  <si>
    <t>OG.6.1.25</t>
  </si>
  <si>
    <t>OG.6.1.24</t>
  </si>
  <si>
    <t>OG.6.1.23</t>
  </si>
  <si>
    <t>OG.6.1.22</t>
  </si>
  <si>
    <t>OG.6.1.21</t>
  </si>
  <si>
    <t>OG.6.1.20</t>
  </si>
  <si>
    <t>OG.6.1.19</t>
  </si>
  <si>
    <t>OG.6.1.18</t>
  </si>
  <si>
    <t>OG.6.1.17</t>
  </si>
  <si>
    <t>OG.6.1.16</t>
  </si>
  <si>
    <t>OG.6.1.15</t>
  </si>
  <si>
    <t>OG.6.1.14</t>
  </si>
  <si>
    <t>OG.6.1.13</t>
  </si>
  <si>
    <t>OG.6.1.12</t>
  </si>
  <si>
    <t>OG.6.1.11</t>
  </si>
  <si>
    <t>OG.6.1.10</t>
  </si>
  <si>
    <t>Paying Agent</t>
  </si>
  <si>
    <t>OG.6.1.9</t>
  </si>
  <si>
    <t xml:space="preserve">Covered Bond Swap Provider </t>
  </si>
  <si>
    <t>OG.6.1.8</t>
  </si>
  <si>
    <t xml:space="preserve">Interest Rate Swap Provider </t>
  </si>
  <si>
    <t>OG.6.1.7</t>
  </si>
  <si>
    <t xml:space="preserve">Servicer </t>
  </si>
  <si>
    <t>OG.6.1.6</t>
  </si>
  <si>
    <t>Stand-by Account Bank</t>
  </si>
  <si>
    <t>OG.6.1.5</t>
  </si>
  <si>
    <t>Account Bank</t>
  </si>
  <si>
    <t>OG.6.1.4</t>
  </si>
  <si>
    <t xml:space="preserve">Cash Manager </t>
  </si>
  <si>
    <t>OG.6.1.3</t>
  </si>
  <si>
    <t>Interest Covereage Test (passe/failed)</t>
  </si>
  <si>
    <t>OG.6.1.2</t>
  </si>
  <si>
    <t>NPV Test (passed/failed)</t>
  </si>
  <si>
    <t>OG.6.1.1</t>
  </si>
  <si>
    <t>1. Optional information e.g. Rating triggers</t>
  </si>
  <si>
    <t>6. Other relevant information</t>
  </si>
  <si>
    <t>OG.5.1.6</t>
  </si>
  <si>
    <t>OG.5.1.5</t>
  </si>
  <si>
    <t>OG.5.1.4</t>
  </si>
  <si>
    <t>OG.5.1.3</t>
  </si>
  <si>
    <t>OG.5.1.2</t>
  </si>
  <si>
    <t>OG.5.1.1</t>
  </si>
  <si>
    <t>[For completion]</t>
  </si>
  <si>
    <t>Exposure to credit institute credit quality step 1 &amp; 2</t>
  </si>
  <si>
    <t>G.5.1.1</t>
  </si>
  <si>
    <t>5. References to Capital Requirements Regulation (CRR) 129(1)</t>
  </si>
  <si>
    <t>OG.4.1.10</t>
  </si>
  <si>
    <t>OG.4.1.9</t>
  </si>
  <si>
    <t>OG.4.1.8</t>
  </si>
  <si>
    <t>OG.4.1.7</t>
  </si>
  <si>
    <t>OG.4.1.6</t>
  </si>
  <si>
    <t>OG.4.1.5</t>
  </si>
  <si>
    <t>OG.4.1.4</t>
  </si>
  <si>
    <t>OG.4.1.3</t>
  </si>
  <si>
    <t>OG.4.1.2</t>
  </si>
  <si>
    <t>OG.4.1.1</t>
  </si>
  <si>
    <t>(iv)        Percentage of loans more than ninety days past due:</t>
  </si>
  <si>
    <t>G.4.1.13</t>
  </si>
  <si>
    <t xml:space="preserve">(iii)        Maturity structure of covered bonds: </t>
  </si>
  <si>
    <t>G.4.1.12</t>
  </si>
  <si>
    <t xml:space="preserve">(iii)        Maturity structure of cover assets: </t>
  </si>
  <si>
    <t>G.4.1.11</t>
  </si>
  <si>
    <t>(Please refer to "Tab D. HTT Harmonised Glossary" for hedging strategy)</t>
  </si>
  <si>
    <t>G.4.1.10</t>
  </si>
  <si>
    <t>(ii)        Currency risk - covered bond:</t>
  </si>
  <si>
    <t>G.4.1.9</t>
  </si>
  <si>
    <t xml:space="preserve">          (ii)         Interest rate risk - covered bond:</t>
  </si>
  <si>
    <t>G.4.1.8</t>
  </si>
  <si>
    <t>(ii)        Currency risk - cover pool:</t>
  </si>
  <si>
    <t>G.4.1.7</t>
  </si>
  <si>
    <t xml:space="preserve">            (ii)        Interest rate risk - cover pool:</t>
  </si>
  <si>
    <t>G.4.1.6</t>
  </si>
  <si>
    <t xml:space="preserve">(ii)        Loan size: </t>
  </si>
  <si>
    <t>G.4.1.5</t>
  </si>
  <si>
    <t>(ii)        Type of cover assets:</t>
  </si>
  <si>
    <t>G.4.1.4</t>
  </si>
  <si>
    <t xml:space="preserve">(ii)        Geographical distribution: </t>
  </si>
  <si>
    <t>G.4.1.3</t>
  </si>
  <si>
    <t xml:space="preserve">(i)         Value of covered bonds: </t>
  </si>
  <si>
    <t>G.4.1.2</t>
  </si>
  <si>
    <t xml:space="preserve">(i)         Value of the cover pool outstanding covered bonds: </t>
  </si>
  <si>
    <t>G.4.1.1</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</si>
  <si>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</si>
  <si>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</si>
  <si>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Row</t>
  </si>
  <si>
    <t xml:space="preserve">4. References to Capital Requirements Regulation (CRR) 129(7) </t>
  </si>
  <si>
    <t>OG.3.13.51</t>
  </si>
  <si>
    <t>OG.3.13.50</t>
  </si>
  <si>
    <t>OG.3.13.49</t>
  </si>
  <si>
    <t>OG.3.13.48</t>
  </si>
  <si>
    <t>OG.3.13.47</t>
  </si>
  <si>
    <t>OG.3.13.46</t>
  </si>
  <si>
    <t>OG.3.13.45</t>
  </si>
  <si>
    <t>OG.3.13.44</t>
  </si>
  <si>
    <t>OG.3.13.43</t>
  </si>
  <si>
    <t>OG.3.13.42</t>
  </si>
  <si>
    <t>OG.3.13.41</t>
  </si>
  <si>
    <t>OG.3.13.40</t>
  </si>
  <si>
    <t>OG.3.13.39</t>
  </si>
  <si>
    <t>OG.3.13.38</t>
  </si>
  <si>
    <t>OG.3.13.37</t>
  </si>
  <si>
    <t>OG.3.13.36</t>
  </si>
  <si>
    <t>OG.3.13.35</t>
  </si>
  <si>
    <t>OG.3.13.34</t>
  </si>
  <si>
    <t>OG.3.13.33</t>
  </si>
  <si>
    <t>OG.3.13.32</t>
  </si>
  <si>
    <t>OG.3.13.31</t>
  </si>
  <si>
    <t>OG.3.13.30</t>
  </si>
  <si>
    <t>OG.3.13.29</t>
  </si>
  <si>
    <t>OG.3.13.28</t>
  </si>
  <si>
    <t>OG.3.13.27</t>
  </si>
  <si>
    <t>OG.3.13.26</t>
  </si>
  <si>
    <t>OG.3.13.25</t>
  </si>
  <si>
    <t>OG.3.13.24</t>
  </si>
  <si>
    <t>OG.3.13.23</t>
  </si>
  <si>
    <t>OG.3.13.22</t>
  </si>
  <si>
    <t>OG.3.13.21</t>
  </si>
  <si>
    <t>OG.3.13.20</t>
  </si>
  <si>
    <t>OG.3.13.19</t>
  </si>
  <si>
    <t>OG.3.13.18</t>
  </si>
  <si>
    <t>OG.3.13.17</t>
  </si>
  <si>
    <t>OG.3.13.16</t>
  </si>
  <si>
    <t>OG.3.13.15</t>
  </si>
  <si>
    <t>OG.3.13.14</t>
  </si>
  <si>
    <t>OG.3.13.13</t>
  </si>
  <si>
    <t>OG.3.13.12</t>
  </si>
  <si>
    <t>OG.3.13.11</t>
  </si>
  <si>
    <t>OG.3.13.10</t>
  </si>
  <si>
    <t>OG.3.13.9</t>
  </si>
  <si>
    <t>OG.3.13.8</t>
  </si>
  <si>
    <t>OG.3.13.7</t>
  </si>
  <si>
    <t>OG.3.13.6</t>
  </si>
  <si>
    <t>OG.3.13.5</t>
  </si>
  <si>
    <t>OG.3.13.4</t>
  </si>
  <si>
    <t>NPV of Derivatives outside the cover pool (mn)</t>
  </si>
  <si>
    <t>OG.3.13.3</t>
  </si>
  <si>
    <t>Derivatives outside the cover pool [notional] (mn)</t>
  </si>
  <si>
    <t>OG.3.13.2</t>
  </si>
  <si>
    <t>NPV of Derivatives in the cover pool (mn)</t>
  </si>
  <si>
    <t>OG.3.13.1</t>
  </si>
  <si>
    <t>intra-group</t>
  </si>
  <si>
    <t>Type of currency rate swaps (intra-group, external or both)</t>
  </si>
  <si>
    <t>G.3.13.3</t>
  </si>
  <si>
    <t>Type of interest rate swaps (intra-group, external or both)</t>
  </si>
  <si>
    <t>G.3.13.2</t>
  </si>
  <si>
    <t>Derivatives in the register / cover pool [notional] (mn)</t>
  </si>
  <si>
    <t>G.3.13.1</t>
  </si>
  <si>
    <t>13. Derivatives &amp; Swaps</t>
  </si>
  <si>
    <t>https://coveredbondlabel.com</t>
  </si>
  <si>
    <t xml:space="preserve">Bond list </t>
  </si>
  <si>
    <t>G.3.12.1</t>
  </si>
  <si>
    <t xml:space="preserve">12. Bond List </t>
  </si>
  <si>
    <t>OG.3.11.7</t>
  </si>
  <si>
    <t>OG.3.11.6</t>
  </si>
  <si>
    <t>OG.3.11.5</t>
  </si>
  <si>
    <t>OG.3.11.4</t>
  </si>
  <si>
    <t>OG.3.11.3</t>
  </si>
  <si>
    <t>OG.3.11.2</t>
  </si>
  <si>
    <t>OG.3.11.1</t>
  </si>
  <si>
    <t>Total</t>
  </si>
  <si>
    <t>G.3.11.4</t>
  </si>
  <si>
    <t>Other</t>
  </si>
  <si>
    <t>G.3.11.3</t>
  </si>
  <si>
    <t>Central bank eligible assets</t>
  </si>
  <si>
    <t>G.3.11.2</t>
  </si>
  <si>
    <t>Substitute and other marketable assets</t>
  </si>
  <si>
    <t>G.3.11.1</t>
  </si>
  <si>
    <t>% Covered Bonds</t>
  </si>
  <si>
    <t>% Cover Pool</t>
  </si>
  <si>
    <t>Nominal (mn)</t>
  </si>
  <si>
    <t xml:space="preserve">11. Liquid Assets </t>
  </si>
  <si>
    <t>OG.3.10.7</t>
  </si>
  <si>
    <t>OG.3.10.6</t>
  </si>
  <si>
    <t>OG.3.10.5</t>
  </si>
  <si>
    <t>OG.3.10.4</t>
  </si>
  <si>
    <t>OG.3.10.3</t>
  </si>
  <si>
    <t>OG.3.10.2</t>
  </si>
  <si>
    <t>OG.3.10.1</t>
  </si>
  <si>
    <t>G.3.10.16</t>
  </si>
  <si>
    <t>Total EU</t>
  </si>
  <si>
    <t>G.3.10.15</t>
  </si>
  <si>
    <t>G.3.10.14</t>
  </si>
  <si>
    <t>US</t>
  </si>
  <si>
    <t>G.3.10.13</t>
  </si>
  <si>
    <t>Singapore</t>
  </si>
  <si>
    <t>G.3.10.12</t>
  </si>
  <si>
    <t>New Zealand</t>
  </si>
  <si>
    <t>G.3.10.11</t>
  </si>
  <si>
    <t>Korea</t>
  </si>
  <si>
    <t>G.3.10.10</t>
  </si>
  <si>
    <t>Japan</t>
  </si>
  <si>
    <t>G.3.10.9</t>
  </si>
  <si>
    <t>G.3.10.8</t>
  </si>
  <si>
    <t>Brazil</t>
  </si>
  <si>
    <t>G.3.10.7</t>
  </si>
  <si>
    <t>Australia</t>
  </si>
  <si>
    <t>G.3.10.6</t>
  </si>
  <si>
    <t>Switzerland</t>
  </si>
  <si>
    <t>G.3.10.5</t>
  </si>
  <si>
    <t>European Economic Area (not member of EU)</t>
  </si>
  <si>
    <t>G.3.10.4</t>
  </si>
  <si>
    <t>Rest of European Union (EU)</t>
  </si>
  <si>
    <t>G.3.10.3</t>
  </si>
  <si>
    <t>Eurozone</t>
  </si>
  <si>
    <t>G.3.10.2</t>
  </si>
  <si>
    <t>Domestic (Country of Issuer)</t>
  </si>
  <si>
    <t>G.3.10.1</t>
  </si>
  <si>
    <t>% Substitute Assets</t>
  </si>
  <si>
    <t>10. Substitute Assets - Country</t>
  </si>
  <si>
    <t>OG.3.9.12</t>
  </si>
  <si>
    <t>OG.3.9.11</t>
  </si>
  <si>
    <t>OG.3.9.10</t>
  </si>
  <si>
    <t>OG.3.9.9</t>
  </si>
  <si>
    <t>OG.3.9.8</t>
  </si>
  <si>
    <t>OG.3.9.7</t>
  </si>
  <si>
    <t>OG.3.9.6</t>
  </si>
  <si>
    <t>OG.3.9.5</t>
  </si>
  <si>
    <t>OG.3.9.4</t>
  </si>
  <si>
    <t>OG.3.9.3</t>
  </si>
  <si>
    <t>OG.3.9.2</t>
  </si>
  <si>
    <t>OG.3.9.1</t>
  </si>
  <si>
    <t>G.3.9.6</t>
  </si>
  <si>
    <t>G.3.9.5</t>
  </si>
  <si>
    <t>Exposures to credit institutions</t>
  </si>
  <si>
    <t>G.3.9.4</t>
  </si>
  <si>
    <t>Exposures to central banks</t>
  </si>
  <si>
    <t>G.3.9.3</t>
  </si>
  <si>
    <t>Exposures to/guaranteed by Supranational, Sovereign, Agency (SSA)</t>
  </si>
  <si>
    <t>G.3.9.2</t>
  </si>
  <si>
    <t>Cash</t>
  </si>
  <si>
    <t>G.3.9.1</t>
  </si>
  <si>
    <t>9. Substitute Assets - Type</t>
  </si>
  <si>
    <t>OG.3.8.5</t>
  </si>
  <si>
    <t>OG.3.8.4</t>
  </si>
  <si>
    <t>OG.3.8.3</t>
  </si>
  <si>
    <t>OG.3.8.2</t>
  </si>
  <si>
    <t>OG.3.8.1</t>
  </si>
  <si>
    <t>G.3.8.4</t>
  </si>
  <si>
    <t>ND2</t>
  </si>
  <si>
    <t>G.3.8.3</t>
  </si>
  <si>
    <t>Floating coupon</t>
  </si>
  <si>
    <t>G.3.8.2</t>
  </si>
  <si>
    <t>Fixed coupon</t>
  </si>
  <si>
    <t>G.3.8.1</t>
  </si>
  <si>
    <t>% Total [after]</t>
  </si>
  <si>
    <t>% Total [before]</t>
  </si>
  <si>
    <t>Nominal [after hedging] (mn)</t>
  </si>
  <si>
    <t>Nominal [before hedging] (mn)</t>
  </si>
  <si>
    <t xml:space="preserve">8. Covered Bonds - Breakdown by interest rate </t>
  </si>
  <si>
    <t>OG.3.7.7</t>
  </si>
  <si>
    <t>OG.3.7.6</t>
  </si>
  <si>
    <t>OG.3.7.5</t>
  </si>
  <si>
    <t>OG.3.7.4</t>
  </si>
  <si>
    <t>OG.3.7.3</t>
  </si>
  <si>
    <t>OG.3.7.2</t>
  </si>
  <si>
    <t>OG.3.7.1</t>
  </si>
  <si>
    <t>G.3.7.18</t>
  </si>
  <si>
    <t>G.3.7.17</t>
  </si>
  <si>
    <t>USD</t>
  </si>
  <si>
    <t>G.3.7.16</t>
  </si>
  <si>
    <t>SGD</t>
  </si>
  <si>
    <t>G.3.7.15</t>
  </si>
  <si>
    <t>SEK</t>
  </si>
  <si>
    <t>G.3.7.14</t>
  </si>
  <si>
    <t>PLN</t>
  </si>
  <si>
    <t>G.3.7.13</t>
  </si>
  <si>
    <t>NOK</t>
  </si>
  <si>
    <t>G.3.7.12</t>
  </si>
  <si>
    <t>KRW</t>
  </si>
  <si>
    <t>G.3.7.11</t>
  </si>
  <si>
    <t>JPY</t>
  </si>
  <si>
    <t>G.3.7.10</t>
  </si>
  <si>
    <t>HKD</t>
  </si>
  <si>
    <t>G.3.7.9</t>
  </si>
  <si>
    <t>GBP</t>
  </si>
  <si>
    <t>G.3.7.8</t>
  </si>
  <si>
    <t>DKK</t>
  </si>
  <si>
    <t>G.3.7.7</t>
  </si>
  <si>
    <t>CZK</t>
  </si>
  <si>
    <t>G.3.7.6</t>
  </si>
  <si>
    <t>CHF</t>
  </si>
  <si>
    <t>G.3.7.5</t>
  </si>
  <si>
    <t>CAD</t>
  </si>
  <si>
    <t>G.3.7.4</t>
  </si>
  <si>
    <t>BRL</t>
  </si>
  <si>
    <t>G.3.7.3</t>
  </si>
  <si>
    <t>AUD</t>
  </si>
  <si>
    <t>G.3.7.2</t>
  </si>
  <si>
    <t>EUR</t>
  </si>
  <si>
    <t>G.3.7.1</t>
  </si>
  <si>
    <t xml:space="preserve">7. Covered Bonds - Currency </t>
  </si>
  <si>
    <t>OG.3.6.7</t>
  </si>
  <si>
    <t>OG.3.6.6</t>
  </si>
  <si>
    <t>OG.3.6.5</t>
  </si>
  <si>
    <t>OG.3.6.4</t>
  </si>
  <si>
    <t>OG.3.6.3</t>
  </si>
  <si>
    <t>OG.3.6.2</t>
  </si>
  <si>
    <t>OG.3.6.1</t>
  </si>
  <si>
    <t>G.3.6.18</t>
  </si>
  <si>
    <t>G.3.6.17</t>
  </si>
  <si>
    <t>G.3.6.16</t>
  </si>
  <si>
    <t>G.3.6.15</t>
  </si>
  <si>
    <t>G.3.6.14</t>
  </si>
  <si>
    <t>G.3.6.13</t>
  </si>
  <si>
    <t>G.3.6.12</t>
  </si>
  <si>
    <t>G.3.6.11</t>
  </si>
  <si>
    <t>G.3.6.10</t>
  </si>
  <si>
    <t>G.3.6.9</t>
  </si>
  <si>
    <t>G.3.6.8</t>
  </si>
  <si>
    <t>G.3.6.7</t>
  </si>
  <si>
    <t>G.3.6.6</t>
  </si>
  <si>
    <t>G.3.6.5</t>
  </si>
  <si>
    <t>G.3.6.4</t>
  </si>
  <si>
    <t>G.3.6.3</t>
  </si>
  <si>
    <t>G.3.6.2</t>
  </si>
  <si>
    <t>curre</t>
  </si>
  <si>
    <t>G.3.6.1</t>
  </si>
  <si>
    <t>6. Covered Assets - Currency</t>
  </si>
  <si>
    <t>OG.3.5.10</t>
  </si>
  <si>
    <t>OG.3.5.9</t>
  </si>
  <si>
    <t>OG.3.5.8</t>
  </si>
  <si>
    <t>OG.3.5.7</t>
  </si>
  <si>
    <t>OG.3.5.6</t>
  </si>
  <si>
    <t>OG.3.5.5</t>
  </si>
  <si>
    <t>OG.3.5.4</t>
  </si>
  <si>
    <t>OG.3.5.3</t>
  </si>
  <si>
    <t>OG.3.5.2</t>
  </si>
  <si>
    <t>OG.3.5.1</t>
  </si>
  <si>
    <t>G.3.5.10</t>
  </si>
  <si>
    <t>10+ Y</t>
  </si>
  <si>
    <t>G.3.5.9</t>
  </si>
  <si>
    <t>5 - 10 Y</t>
  </si>
  <si>
    <t>G.3.5.8</t>
  </si>
  <si>
    <t>4 - 5 Y</t>
  </si>
  <si>
    <t>G.3.5.7</t>
  </si>
  <si>
    <t>3 - 4 Y</t>
  </si>
  <si>
    <t>G.3.5.6</t>
  </si>
  <si>
    <t>2 - 3 Y</t>
  </si>
  <si>
    <t>G.3.5.5</t>
  </si>
  <si>
    <t>1 - 2 Y</t>
  </si>
  <si>
    <t>G.3.5.4</t>
  </si>
  <si>
    <t>0 - 1 Y</t>
  </si>
  <si>
    <t>G.3.5.3</t>
  </si>
  <si>
    <t>By buckets:</t>
  </si>
  <si>
    <t>G.3.5.2</t>
  </si>
  <si>
    <t>Maturity (mn)</t>
  </si>
  <si>
    <t>Weighted Average life (in years)</t>
  </si>
  <si>
    <t>G.3.5.1</t>
  </si>
  <si>
    <t>% Total Extended Maturity</t>
  </si>
  <si>
    <t xml:space="preserve">% Total Initial Maturity </t>
  </si>
  <si>
    <t xml:space="preserve">Extended Maturity </t>
  </si>
  <si>
    <t xml:space="preserve">Initial Maturity  </t>
  </si>
  <si>
    <t>5. Maturity of Covered Bonds</t>
  </si>
  <si>
    <t>OG.3.4.10</t>
  </si>
  <si>
    <t>OG.3.4.9</t>
  </si>
  <si>
    <t>OG.3.4.8</t>
  </si>
  <si>
    <t>OG.3.4.7</t>
  </si>
  <si>
    <t>OG.3.4.6</t>
  </si>
  <si>
    <t>OG.3.4.5</t>
  </si>
  <si>
    <t>OG.3.4.4</t>
  </si>
  <si>
    <t>OG.3.4.3</t>
  </si>
  <si>
    <t>OG.3.4.2</t>
  </si>
  <si>
    <t>OG.3.4.1</t>
  </si>
  <si>
    <t>G.3.4.9</t>
  </si>
  <si>
    <t>G.3.4.8</t>
  </si>
  <si>
    <t>G.3.4.7</t>
  </si>
  <si>
    <t>G.3.4.6</t>
  </si>
  <si>
    <t>G.3.4.5</t>
  </si>
  <si>
    <t>G.3.4.4</t>
  </si>
  <si>
    <t>G.3.4.3</t>
  </si>
  <si>
    <t>G.3.4.2</t>
  </si>
  <si>
    <t>Residual Life (mn)</t>
  </si>
  <si>
    <t>Weighted Average Life (in years)</t>
  </si>
  <si>
    <t>G.3.4.1</t>
  </si>
  <si>
    <t>% Total Expected Upon Prepayments</t>
  </si>
  <si>
    <t>% Total Contractual</t>
  </si>
  <si>
    <t xml:space="preserve">Expected Upon Prepayments </t>
  </si>
  <si>
    <t xml:space="preserve">Contractual </t>
  </si>
  <si>
    <t>4. Cover Pool Amortisation Profile</t>
  </si>
  <si>
    <t>OG.3.3.6</t>
  </si>
  <si>
    <t>OG.3.3.5</t>
  </si>
  <si>
    <t>OG.3.3.4</t>
  </si>
  <si>
    <t>OG.3.3.3</t>
  </si>
  <si>
    <t>OG.3.3.2</t>
  </si>
  <si>
    <t>OG.3.3.1</t>
  </si>
  <si>
    <t>G.3.3.6</t>
  </si>
  <si>
    <t>G.3.3.5</t>
  </si>
  <si>
    <t>Substitute Assets</t>
  </si>
  <si>
    <t>G.3.3.4</t>
  </si>
  <si>
    <t>Shipping</t>
  </si>
  <si>
    <t>G.3.3.3</t>
  </si>
  <si>
    <t xml:space="preserve">Public Sector </t>
  </si>
  <si>
    <t>G.3.3.2</t>
  </si>
  <si>
    <t>Mortgages</t>
  </si>
  <si>
    <t>G.3.3.1</t>
  </si>
  <si>
    <t>3. Cover Pool Composition</t>
  </si>
  <si>
    <t>OG.3.2.6</t>
  </si>
  <si>
    <t>OG.3.2.5</t>
  </si>
  <si>
    <t>OG.3.2.4</t>
  </si>
  <si>
    <t>OG.3.2.3</t>
  </si>
  <si>
    <t>Optional information e.g. OC (NPV basis)</t>
  </si>
  <si>
    <t>OG.3.2.2</t>
  </si>
  <si>
    <t>National OC per CMHC Covered Bond Guide Section 4.3.8 (%)</t>
  </si>
  <si>
    <t>OG.3.2.1</t>
  </si>
  <si>
    <t>ND1</t>
  </si>
  <si>
    <t>OC (%)</t>
  </si>
  <si>
    <t>G.3.2.1</t>
  </si>
  <si>
    <t>Purpose</t>
  </si>
  <si>
    <t>Minimum Committed</t>
  </si>
  <si>
    <t>Actual</t>
  </si>
  <si>
    <t>Legal / Regulatory</t>
  </si>
  <si>
    <t xml:space="preserve">2. Over-collateralisation (OC) </t>
  </si>
  <si>
    <t>OG.3.1.4</t>
  </si>
  <si>
    <t>OG.3.1.3</t>
  </si>
  <si>
    <t>Outstanding Covered Bonds [NPV] (mn)</t>
  </si>
  <si>
    <t>OG.3.1.2</t>
  </si>
  <si>
    <t>Cover Pool Size [NPV] (mn)</t>
  </si>
  <si>
    <t>OG.3.1.1</t>
  </si>
  <si>
    <t>Outstanding Covered Bonds</t>
  </si>
  <si>
    <t>G.3.1.2</t>
  </si>
  <si>
    <t>Total Cover Assets</t>
  </si>
  <si>
    <t>G.3.1.1</t>
  </si>
  <si>
    <t>1.General Information</t>
  </si>
  <si>
    <t>3. General Cover Pool / Covered Bond Information</t>
  </si>
  <si>
    <t>OG.2.1.6</t>
  </si>
  <si>
    <t>OG.2.1.5</t>
  </si>
  <si>
    <t>OG.2.1.4</t>
  </si>
  <si>
    <t>OG.2.1.3</t>
  </si>
  <si>
    <t>OG.2.1.2</t>
  </si>
  <si>
    <t>OG.2.1.1</t>
  </si>
  <si>
    <t>LCR status</t>
  </si>
  <si>
    <t>G.2.1.3</t>
  </si>
  <si>
    <t>N</t>
  </si>
  <si>
    <t>CRR Compliance (Y/N)</t>
  </si>
  <si>
    <t>G.2.1.2</t>
  </si>
  <si>
    <t>UCITS Compliance (Y/N)</t>
  </si>
  <si>
    <t>G.2.1.1</t>
  </si>
  <si>
    <t>2. Regulatory Summary</t>
  </si>
  <si>
    <t>OG.1.1.8</t>
  </si>
  <si>
    <t>OG.1.1.7</t>
  </si>
  <si>
    <t>OG.1.1.6</t>
  </si>
  <si>
    <t>OG.1.1.5</t>
  </si>
  <si>
    <t>OG.1.1.4</t>
  </si>
  <si>
    <t>OG.1.1.3</t>
  </si>
  <si>
    <t>Optional information e.g. Parent name</t>
  </si>
  <si>
    <t>OG.1.1.2</t>
  </si>
  <si>
    <t>Optional information e.g. Contact names</t>
  </si>
  <si>
    <t>OG.1.1.1</t>
  </si>
  <si>
    <t>Cut-off date</t>
  </si>
  <si>
    <t>G.1.1.4</t>
  </si>
  <si>
    <t>http://www.td.com/investor-relations/ir-homepage/debt-information/legislative-covered-bonds/LCBTermsofAccess.jsp</t>
  </si>
  <si>
    <t>Link to Issuer's Website</t>
  </si>
  <si>
    <t>G.1.1.3</t>
  </si>
  <si>
    <t>Issuer Name</t>
  </si>
  <si>
    <t>G.1.1.2</t>
  </si>
  <si>
    <t>Country</t>
  </si>
  <si>
    <t>G.1.1.1</t>
  </si>
  <si>
    <t>1. Basic Facts</t>
  </si>
  <si>
    <t>Field Number</t>
  </si>
  <si>
    <t>4. References to Capital Requirements Regulation (CRR) 129(7)</t>
  </si>
  <si>
    <t>`</t>
  </si>
  <si>
    <t>CONTENT OF TAB A</t>
  </si>
  <si>
    <t>Reporting in Domestic Currency</t>
  </si>
  <si>
    <t>HTT 2019</t>
  </si>
  <si>
    <t xml:space="preserve">A. Harmonised Transparency Template - General Information </t>
  </si>
  <si>
    <t>o/w [If relevant, please specify]</t>
  </si>
  <si>
    <t>OM.7B.18.17</t>
  </si>
  <si>
    <t>OM.7B.18.16</t>
  </si>
  <si>
    <t>OM.7B.18.15</t>
  </si>
  <si>
    <t>OM.7B.18.14</t>
  </si>
  <si>
    <t>OM.7B.18.13</t>
  </si>
  <si>
    <t>OM.7B.18.12</t>
  </si>
  <si>
    <t>OM.7B.18.11</t>
  </si>
  <si>
    <t>OM.7B.18.10</t>
  </si>
  <si>
    <t>OM.7B.18.9</t>
  </si>
  <si>
    <t>OM.7B.18.8</t>
  </si>
  <si>
    <t>OM.7B.18.7</t>
  </si>
  <si>
    <t>OM.7B.18.6</t>
  </si>
  <si>
    <t>OM.7B.18.5</t>
  </si>
  <si>
    <t>OM.7B.18.4</t>
  </si>
  <si>
    <t>OM.7B.18.3</t>
  </si>
  <si>
    <t>OM.7B.18.2</t>
  </si>
  <si>
    <t>o/w Social &amp; Cultural purposes</t>
  </si>
  <si>
    <t>OM.7B.18.1</t>
  </si>
  <si>
    <t>M.7B.18.10</t>
  </si>
  <si>
    <t>Property developers / Bulding under construction</t>
  </si>
  <si>
    <t>M.7B.18.9</t>
  </si>
  <si>
    <t>Land</t>
  </si>
  <si>
    <t>M.7B.18.8</t>
  </si>
  <si>
    <t>Other commercially used</t>
  </si>
  <si>
    <t>M.7B.18.7</t>
  </si>
  <si>
    <t>Agriculture</t>
  </si>
  <si>
    <t>M.7B.18.6</t>
  </si>
  <si>
    <t>Industry</t>
  </si>
  <si>
    <t>M.7B.18.5</t>
  </si>
  <si>
    <t>Shopping malls</t>
  </si>
  <si>
    <t>M.7B.18.4</t>
  </si>
  <si>
    <t>Hotel/Tourism</t>
  </si>
  <si>
    <t>M.7B.18.3</t>
  </si>
  <si>
    <t>Office</t>
  </si>
  <si>
    <t>M.7B.18.2</t>
  </si>
  <si>
    <t>Retail</t>
  </si>
  <si>
    <t>M.7B.18.1</t>
  </si>
  <si>
    <t>% Commercial loans</t>
  </si>
  <si>
    <t>18. Breakdown by Type</t>
  </si>
  <si>
    <t>OM.7B.17.9</t>
  </si>
  <si>
    <t>OM.7B.17.8</t>
  </si>
  <si>
    <t>OM.7B.17.7</t>
  </si>
  <si>
    <t>o/w &gt;150 %</t>
  </si>
  <si>
    <t>OM.7B.17.6</t>
  </si>
  <si>
    <t>o/w &gt;140 - &lt;=150 %</t>
  </si>
  <si>
    <t>OM.7B.17.5</t>
  </si>
  <si>
    <t>o/w &gt;130 - &lt;=140 %</t>
  </si>
  <si>
    <t>OM.7B.17.4</t>
  </si>
  <si>
    <t>o/w &gt;120 - &lt;=130 %</t>
  </si>
  <si>
    <t>OM.7B.17.3</t>
  </si>
  <si>
    <t>o/w &gt;110 - &lt;=120 %</t>
  </si>
  <si>
    <t>OM.7B.17.2</t>
  </si>
  <si>
    <t>o/w &gt;100 - &lt;=110 %</t>
  </si>
  <si>
    <t>OM.7B.17.1</t>
  </si>
  <si>
    <t>M.7B.17.10</t>
  </si>
  <si>
    <t>&gt;100%</t>
  </si>
  <si>
    <t>M.7B.17.9</t>
  </si>
  <si>
    <t>&gt;90 - &lt;=100 %</t>
  </si>
  <si>
    <t>M.7B.17.8</t>
  </si>
  <si>
    <t>&gt;80 - &lt;=90 %</t>
  </si>
  <si>
    <t>M.7B.17.7</t>
  </si>
  <si>
    <t>&gt;70 - &lt;=80 %</t>
  </si>
  <si>
    <t>M.7B.17.6</t>
  </si>
  <si>
    <t>&gt;60 - &lt;=70 %</t>
  </si>
  <si>
    <t>M.7B.17.5</t>
  </si>
  <si>
    <t>&gt;50 - &lt;=60 %</t>
  </si>
  <si>
    <t>M.7B.17.4</t>
  </si>
  <si>
    <t>&gt;40 - &lt;=50 %</t>
  </si>
  <si>
    <t>M.7B.17.3</t>
  </si>
  <si>
    <t>&gt;0 - &lt;=40 %</t>
  </si>
  <si>
    <t>M.7B.17.2</t>
  </si>
  <si>
    <t>By LTV buckets (mn):</t>
  </si>
  <si>
    <t>Weighted Average LTV (%)</t>
  </si>
  <si>
    <t>M.7B.17.1</t>
  </si>
  <si>
    <t>% No. of Loans</t>
  </si>
  <si>
    <t>% Commercial Loans</t>
  </si>
  <si>
    <t>Number of Loans</t>
  </si>
  <si>
    <t>Nominal</t>
  </si>
  <si>
    <t>17. Loan to Value (LTV) Information - INDEXED</t>
  </si>
  <si>
    <t>OM.7B.16.9</t>
  </si>
  <si>
    <t>OM.7B.16.8</t>
  </si>
  <si>
    <t>OM.7B.16.7</t>
  </si>
  <si>
    <t>OM.7B.16.6</t>
  </si>
  <si>
    <t>OM.7B.16.5</t>
  </si>
  <si>
    <t>OM.7B.16.4</t>
  </si>
  <si>
    <t>OM.7B.16.3</t>
  </si>
  <si>
    <t>OM.7B.16.2</t>
  </si>
  <si>
    <t>OM.7B.16.1</t>
  </si>
  <si>
    <t>M.7B.16.10</t>
  </si>
  <si>
    <t>M.7B.16.9</t>
  </si>
  <si>
    <t>M.7B.16.8</t>
  </si>
  <si>
    <t>M.7B.16.7</t>
  </si>
  <si>
    <t>M.7B.16.6</t>
  </si>
  <si>
    <t>M.7B.16.5</t>
  </si>
  <si>
    <t>M.7B.16.4</t>
  </si>
  <si>
    <t>M.7B.16.3</t>
  </si>
  <si>
    <t>M.7B.16.2</t>
  </si>
  <si>
    <t>M.7B.16.1</t>
  </si>
  <si>
    <t xml:space="preserve">16. Loan to Value (LTV) Information - UNINDEXED </t>
  </si>
  <si>
    <t>M.7B.15.26</t>
  </si>
  <si>
    <t>M.7B.15.25</t>
  </si>
  <si>
    <t>M.7B.15.24</t>
  </si>
  <si>
    <t>M.7B.15.23</t>
  </si>
  <si>
    <t>M.7B.15.22</t>
  </si>
  <si>
    <t>M.7B.15.21</t>
  </si>
  <si>
    <t>M.7B.15.20</t>
  </si>
  <si>
    <t>M.7B.15.19</t>
  </si>
  <si>
    <t>M.7B.15.18</t>
  </si>
  <si>
    <t>M.7B.15.17</t>
  </si>
  <si>
    <t>M.7B.15.16</t>
  </si>
  <si>
    <t>M.7B.15.15</t>
  </si>
  <si>
    <t>M.7B.15.14</t>
  </si>
  <si>
    <t>M.7B.15.13</t>
  </si>
  <si>
    <t>M.7B.15.12</t>
  </si>
  <si>
    <t>M.7B.15.11</t>
  </si>
  <si>
    <t>M.7B.15.10</t>
  </si>
  <si>
    <t>M.7B.15.9</t>
  </si>
  <si>
    <t>M.7B.15.8</t>
  </si>
  <si>
    <t>M.7B.15.7</t>
  </si>
  <si>
    <t>M.7B.15.6</t>
  </si>
  <si>
    <t>M.7B.15.5</t>
  </si>
  <si>
    <t>M.7B.15.4</t>
  </si>
  <si>
    <t>M.7B.15.3</t>
  </si>
  <si>
    <t>M.7B.15.2</t>
  </si>
  <si>
    <t>By buckets (mn):</t>
  </si>
  <si>
    <t>Average loan size (000s)</t>
  </si>
  <si>
    <t>M.7B.15.1</t>
  </si>
  <si>
    <t>15. Loan Size Information</t>
  </si>
  <si>
    <t>7B Commercial Cover Pool</t>
  </si>
  <si>
    <t>OM.7A.14.6</t>
  </si>
  <si>
    <t>OM.7A.14.5</t>
  </si>
  <si>
    <t>OM.7A.14.4</t>
  </si>
  <si>
    <t>OM.7A.14.3</t>
  </si>
  <si>
    <t>OM.7A.14.2</t>
  </si>
  <si>
    <t>OM.7A.14.1</t>
  </si>
  <si>
    <t>M.7A.14.3</t>
  </si>
  <si>
    <t>Guaranteed</t>
  </si>
  <si>
    <t>M.7A.14.2</t>
  </si>
  <si>
    <t>1st lien / No prior ranks</t>
  </si>
  <si>
    <t>M.7A.14.1</t>
  </si>
  <si>
    <t>% Residential Loans</t>
  </si>
  <si>
    <t>14. Loan by Ranking</t>
  </si>
  <si>
    <t>OM.7A.13.11</t>
  </si>
  <si>
    <t>OM.7A.13.10</t>
  </si>
  <si>
    <t>OM.7A.13.9</t>
  </si>
  <si>
    <t>OM.7A.13.8</t>
  </si>
  <si>
    <t>OM.7A.13.7</t>
  </si>
  <si>
    <t>OM.7A.13.6</t>
  </si>
  <si>
    <t>OM.7A.13.5</t>
  </si>
  <si>
    <t>OM.7A.13.4</t>
  </si>
  <si>
    <t>OM.7A.13.3</t>
  </si>
  <si>
    <t>OM.7A.13.2</t>
  </si>
  <si>
    <t>OM.7A.13.1</t>
  </si>
  <si>
    <t>M.7A.13.5</t>
  </si>
  <si>
    <t>Agricultural</t>
  </si>
  <si>
    <t>M.7A.13.4</t>
  </si>
  <si>
    <t>Buy-to-let/Non-owner occupied</t>
  </si>
  <si>
    <t>M.7A.13.3</t>
  </si>
  <si>
    <t>Second home/Holiday houses</t>
  </si>
  <si>
    <t>M.7A.13.2</t>
  </si>
  <si>
    <t>Owner occupied</t>
  </si>
  <si>
    <t>M.7A.13.1</t>
  </si>
  <si>
    <t>13. Breakdown by type</t>
  </si>
  <si>
    <t>OM.7A.12.9</t>
  </si>
  <si>
    <t>OM.7A.12.8</t>
  </si>
  <si>
    <t>OM.7A.12.7</t>
  </si>
  <si>
    <t>OM.7A.12.6</t>
  </si>
  <si>
    <t>OM.7A.12.5</t>
  </si>
  <si>
    <t>OM.7A.12.4</t>
  </si>
  <si>
    <t>OM.7A.12.3</t>
  </si>
  <si>
    <t>OM.7A.12.2</t>
  </si>
  <si>
    <t>OM.7A.12.1</t>
  </si>
  <si>
    <t>M.7A.12.10</t>
  </si>
  <si>
    <t>M.7A.12.9</t>
  </si>
  <si>
    <t>M.7A.12.8</t>
  </si>
  <si>
    <t>M.7A.12.7</t>
  </si>
  <si>
    <t>M.7A.12.6</t>
  </si>
  <si>
    <t>M.7A.12.5</t>
  </si>
  <si>
    <t>M.7A.12.4</t>
  </si>
  <si>
    <t>M.7A.12.3</t>
  </si>
  <si>
    <t>M.7A.12.2</t>
  </si>
  <si>
    <t>M.7A.12.1</t>
  </si>
  <si>
    <t xml:space="preserve">12. Loan to Value (LTV) Information - INDEXED </t>
  </si>
  <si>
    <t>OM.7A.11.9</t>
  </si>
  <si>
    <t>OM.7A.11.8</t>
  </si>
  <si>
    <t>OM.7A.11.7</t>
  </si>
  <si>
    <t>OM.7A.11.6</t>
  </si>
  <si>
    <t>OM.7A.11.5</t>
  </si>
  <si>
    <t>OM.7A.11.4</t>
  </si>
  <si>
    <t>OM.7A.11.3</t>
  </si>
  <si>
    <t>OM.7A.11.2</t>
  </si>
  <si>
    <t>OM.7A.11.1</t>
  </si>
  <si>
    <t>M.7A.11.10</t>
  </si>
  <si>
    <t>M.7A.11.9</t>
  </si>
  <si>
    <t>M.7A.11.8</t>
  </si>
  <si>
    <t>M.7A.11.7</t>
  </si>
  <si>
    <t>M.7A.11.6</t>
  </si>
  <si>
    <t>M.7A.11.5</t>
  </si>
  <si>
    <t>M.7A.11.4</t>
  </si>
  <si>
    <t>M.7A.11.3</t>
  </si>
  <si>
    <t>M.7A.11.2</t>
  </si>
  <si>
    <t>M.7A.11.1</t>
  </si>
  <si>
    <t>11. Loan to Value (LTV) Information - UNINDEXED</t>
  </si>
  <si>
    <t>M.7A.10.26</t>
  </si>
  <si>
    <t>M.7A.10.25</t>
  </si>
  <si>
    <t>M.7A.10.24</t>
  </si>
  <si>
    <t>M.7A.10.23</t>
  </si>
  <si>
    <t>M.7A.10.22</t>
  </si>
  <si>
    <t>M.7A.10.21</t>
  </si>
  <si>
    <t>M.7A.10.20</t>
  </si>
  <si>
    <t>M.7A.10.19</t>
  </si>
  <si>
    <t>M.7A.10.18</t>
  </si>
  <si>
    <t>M.7A.10.17</t>
  </si>
  <si>
    <t>M.7A.10.16</t>
  </si>
  <si>
    <t>M.7A.10.15</t>
  </si>
  <si>
    <t>M.7A.10.14</t>
  </si>
  <si>
    <t>M.7A.10.13</t>
  </si>
  <si>
    <t>$1,000,000 - above</t>
  </si>
  <si>
    <t>M.7A.10.12</t>
  </si>
  <si>
    <t>$900,000 - $999,999</t>
  </si>
  <si>
    <t>M.7A.10.11</t>
  </si>
  <si>
    <t>$800,000 - $899,999</t>
  </si>
  <si>
    <t>M.7A.10.10</t>
  </si>
  <si>
    <t>$700,000 - $799,999</t>
  </si>
  <si>
    <t>M.7A.10.9</t>
  </si>
  <si>
    <t>$600,000 - $699,999</t>
  </si>
  <si>
    <t>M.7A.10.8</t>
  </si>
  <si>
    <t>$500,000 - $599,999</t>
  </si>
  <si>
    <t>M.7A.10.7</t>
  </si>
  <si>
    <t>$400,000 - $499,999</t>
  </si>
  <si>
    <t>M.7A.10.6</t>
  </si>
  <si>
    <t>$300,000 - $399,999</t>
  </si>
  <si>
    <t>M.7A.10.5</t>
  </si>
  <si>
    <t>$200,000 - $299,999</t>
  </si>
  <si>
    <t>M.7A.10.4</t>
  </si>
  <si>
    <t>$100,000 - $199,999</t>
  </si>
  <si>
    <t>M.7A.10.3</t>
  </si>
  <si>
    <t>$99,999 and below</t>
  </si>
  <si>
    <t>M.7A.10.2</t>
  </si>
  <si>
    <t>M.7A.10.1</t>
  </si>
  <si>
    <t>10. Loan Size Information</t>
  </si>
  <si>
    <t>7.A Residential Cover Pool</t>
  </si>
  <si>
    <t>OM.7.9.4</t>
  </si>
  <si>
    <t>OM.7.9.3</t>
  </si>
  <si>
    <t>OM.7.9.2</t>
  </si>
  <si>
    <t>OM.7.9.1</t>
  </si>
  <si>
    <t>% NPLs</t>
  </si>
  <si>
    <t>M.7.9.1</t>
  </si>
  <si>
    <t>% Total Mortgages</t>
  </si>
  <si>
    <t>9. Non-Performing Loans (NPLs)</t>
  </si>
  <si>
    <t>OM.7.8.4</t>
  </si>
  <si>
    <t>OM.7.8.3</t>
  </si>
  <si>
    <t>OM.7.8.2</t>
  </si>
  <si>
    <t>OM.7.8.1</t>
  </si>
  <si>
    <t>≥ 60 months</t>
  </si>
  <si>
    <t>M.7.8.5</t>
  </si>
  <si>
    <t>≥ 36 - ≤ 60 months</t>
  </si>
  <si>
    <t>M.7.8.4</t>
  </si>
  <si>
    <t>≥ 24 - ≤ 36 months</t>
  </si>
  <si>
    <t>M.7.8.3</t>
  </si>
  <si>
    <t>≥  12 - ≤ 24 months</t>
  </si>
  <si>
    <t>M.7.8.2</t>
  </si>
  <si>
    <t>Up to 12months</t>
  </si>
  <si>
    <t>M.7.8.1</t>
  </si>
  <si>
    <t xml:space="preserve">8. Loan Seasoning </t>
  </si>
  <si>
    <t>OM.7.7.6</t>
  </si>
  <si>
    <t>OM.7.7.5</t>
  </si>
  <si>
    <t>OM.7.7.4</t>
  </si>
  <si>
    <t>OM.7.7.3</t>
  </si>
  <si>
    <t>OM.7.7.2</t>
  </si>
  <si>
    <t>OM.7.7.1</t>
  </si>
  <si>
    <t>M.7.7.3</t>
  </si>
  <si>
    <t>Amortising</t>
  </si>
  <si>
    <t>M.7.7.2</t>
  </si>
  <si>
    <t>Bullet / interest only</t>
  </si>
  <si>
    <t>M.7.7.1</t>
  </si>
  <si>
    <t>7. Breakdown by Repayment Type</t>
  </si>
  <si>
    <t>OM.7.6.6</t>
  </si>
  <si>
    <t>OM.7.6.5</t>
  </si>
  <si>
    <t>OM.7.6.4</t>
  </si>
  <si>
    <t>OM.7.6.3</t>
  </si>
  <si>
    <t>OM.7.6.2</t>
  </si>
  <si>
    <t>OM.7.6.1</t>
  </si>
  <si>
    <t>M.7.6.3</t>
  </si>
  <si>
    <t>Floating rate</t>
  </si>
  <si>
    <t>M.7.6.2</t>
  </si>
  <si>
    <t>Fixed rate</t>
  </si>
  <si>
    <t>M.7.6.1</t>
  </si>
  <si>
    <t>6. Breakdown by Interest Rate</t>
  </si>
  <si>
    <t>M.7.5.50</t>
  </si>
  <si>
    <t>M.7.5.49</t>
  </si>
  <si>
    <t>M.7.5.48</t>
  </si>
  <si>
    <t>M.7.5.47</t>
  </si>
  <si>
    <t>M.7.5.46</t>
  </si>
  <si>
    <t>M.7.5.45</t>
  </si>
  <si>
    <t>M.7.5.44</t>
  </si>
  <si>
    <t>M.7.5.43</t>
  </si>
  <si>
    <t>M.7.5.42</t>
  </si>
  <si>
    <t>M.7.5.41</t>
  </si>
  <si>
    <t>M.7.5.40</t>
  </si>
  <si>
    <t>M.7.5.39</t>
  </si>
  <si>
    <t>M.7.5.38</t>
  </si>
  <si>
    <t>M.7.5.37</t>
  </si>
  <si>
    <t>M.7.5.36</t>
  </si>
  <si>
    <t>M.7.5.35</t>
  </si>
  <si>
    <t>M.7.5.34</t>
  </si>
  <si>
    <t>M.7.5.33</t>
  </si>
  <si>
    <t>M.7.5.32</t>
  </si>
  <si>
    <t>M.7.5.31</t>
  </si>
  <si>
    <t>M.7.5.30</t>
  </si>
  <si>
    <t>M.7.5.29</t>
  </si>
  <si>
    <t>M.7.5.28</t>
  </si>
  <si>
    <t>M.7.5.27</t>
  </si>
  <si>
    <t>M.7.5.26</t>
  </si>
  <si>
    <t>M.7.5.25</t>
  </si>
  <si>
    <t>M.7.5.24</t>
  </si>
  <si>
    <t>M.7.5.23</t>
  </si>
  <si>
    <t>M.7.5.22</t>
  </si>
  <si>
    <t>M.7.5.21</t>
  </si>
  <si>
    <t>M.7.5.20</t>
  </si>
  <si>
    <t>M.7.5.19</t>
  </si>
  <si>
    <t>M.7.5.18</t>
  </si>
  <si>
    <t>M.7.5.17</t>
  </si>
  <si>
    <t>M.7.5.16</t>
  </si>
  <si>
    <t>M.7.5.15</t>
  </si>
  <si>
    <t>M.7.5.14</t>
  </si>
  <si>
    <t>Yukon</t>
  </si>
  <si>
    <t>M.7.5.13</t>
  </si>
  <si>
    <t>Saskatchewan</t>
  </si>
  <si>
    <t>M.7.5.12</t>
  </si>
  <si>
    <t>Quebec</t>
  </si>
  <si>
    <t>M.7.5.11</t>
  </si>
  <si>
    <t>Prince Edward Island</t>
  </si>
  <si>
    <t>M.7.5.10</t>
  </si>
  <si>
    <t>Ontario</t>
  </si>
  <si>
    <t>M.7.5.9</t>
  </si>
  <si>
    <t>Nunavut</t>
  </si>
  <si>
    <t>M.7.5.8</t>
  </si>
  <si>
    <t>Nova Scotia</t>
  </si>
  <si>
    <t>M.7.5.7</t>
  </si>
  <si>
    <t>Northwest Territories</t>
  </si>
  <si>
    <t>M.7.5.6</t>
  </si>
  <si>
    <t>Newfoundland and Labrador</t>
  </si>
  <si>
    <t>M.7.5.5</t>
  </si>
  <si>
    <t>New Brunswick</t>
  </si>
  <si>
    <t>M.7.5.4</t>
  </si>
  <si>
    <t>Manitoba</t>
  </si>
  <si>
    <t>M.7.5.3</t>
  </si>
  <si>
    <t>British Columbia</t>
  </si>
  <si>
    <t>M.7.5.2</t>
  </si>
  <si>
    <t>Alberta</t>
  </si>
  <si>
    <t>M.7.5.1</t>
  </si>
  <si>
    <t>5. Breakdown by regions of main country of origin</t>
  </si>
  <si>
    <t>OM.7.4.10</t>
  </si>
  <si>
    <t>OM.7.4.9</t>
  </si>
  <si>
    <t>OM.7.4.8</t>
  </si>
  <si>
    <t>OM.7.4.7</t>
  </si>
  <si>
    <t>OM.7.4.6</t>
  </si>
  <si>
    <t>OM.7.4.5</t>
  </si>
  <si>
    <t>OM.7.4.4</t>
  </si>
  <si>
    <t>OM.7.4.3</t>
  </si>
  <si>
    <t>OM.7.4.2</t>
  </si>
  <si>
    <t>OM.7.4.1</t>
  </si>
  <si>
    <t>M.7.4.44</t>
  </si>
  <si>
    <t>M.7.4.43</t>
  </si>
  <si>
    <t>M.7.4.42</t>
  </si>
  <si>
    <t>M.7.4.41</t>
  </si>
  <si>
    <t>M.7.4.40</t>
  </si>
  <si>
    <t>M.7.4.39</t>
  </si>
  <si>
    <t>M.7.4.38</t>
  </si>
  <si>
    <t>M.7.4.37</t>
  </si>
  <si>
    <t>M.7.4.36</t>
  </si>
  <si>
    <t>M.7.4.35</t>
  </si>
  <si>
    <t>M.7.4.34</t>
  </si>
  <si>
    <t>Norway</t>
  </si>
  <si>
    <t>M.7.4.33</t>
  </si>
  <si>
    <t>Liechtenstein</t>
  </si>
  <si>
    <t>M.7.4.32</t>
  </si>
  <si>
    <t>Iceland</t>
  </si>
  <si>
    <t>M.7.4.31</t>
  </si>
  <si>
    <t>M.7.4.30</t>
  </si>
  <si>
    <t>United Kingdom</t>
  </si>
  <si>
    <t>M.7.4.29</t>
  </si>
  <si>
    <t>Sweden</t>
  </si>
  <si>
    <t>M.7.4.28</t>
  </si>
  <si>
    <t>Spain</t>
  </si>
  <si>
    <t>M.7.4.27</t>
  </si>
  <si>
    <t>Slovenia</t>
  </si>
  <si>
    <t>M.7.4.26</t>
  </si>
  <si>
    <t>Slovakia</t>
  </si>
  <si>
    <t>M.7.4.25</t>
  </si>
  <si>
    <t>Romania</t>
  </si>
  <si>
    <t>M.7.4.24</t>
  </si>
  <si>
    <t>Portugal</t>
  </si>
  <si>
    <t>M.7.4.23</t>
  </si>
  <si>
    <t>Poland</t>
  </si>
  <si>
    <t>M.7.4.22</t>
  </si>
  <si>
    <t>Malta</t>
  </si>
  <si>
    <t>M.7.4.21</t>
  </si>
  <si>
    <t>Luxembourg</t>
  </si>
  <si>
    <t>M.7.4.20</t>
  </si>
  <si>
    <t>Lithuania</t>
  </si>
  <si>
    <t>M.7.4.19</t>
  </si>
  <si>
    <t>Latvia</t>
  </si>
  <si>
    <t>M.7.4.18</t>
  </si>
  <si>
    <t>Italy</t>
  </si>
  <si>
    <t>M.7.4.17</t>
  </si>
  <si>
    <t>Ireland</t>
  </si>
  <si>
    <t>M.7.4.16</t>
  </si>
  <si>
    <t>Hungary</t>
  </si>
  <si>
    <t>M.7.4.15</t>
  </si>
  <si>
    <t>Netherlands</t>
  </si>
  <si>
    <t>M.7.4.14</t>
  </si>
  <si>
    <t>Greece</t>
  </si>
  <si>
    <t>M.7.4.13</t>
  </si>
  <si>
    <t>Germany</t>
  </si>
  <si>
    <t>M.7.4.12</t>
  </si>
  <si>
    <t>France</t>
  </si>
  <si>
    <t>M.7.4.11</t>
  </si>
  <si>
    <t>Finland</t>
  </si>
  <si>
    <t>M.7.4.10</t>
  </si>
  <si>
    <t>Estonia</t>
  </si>
  <si>
    <t>M.7.4.9</t>
  </si>
  <si>
    <t>Denmark</t>
  </si>
  <si>
    <t>M.7.4.8</t>
  </si>
  <si>
    <t>Czech Republic</t>
  </si>
  <si>
    <t>M.7.4.7</t>
  </si>
  <si>
    <t>Cyprus</t>
  </si>
  <si>
    <t>M.7.4.6</t>
  </si>
  <si>
    <t>Croatia</t>
  </si>
  <si>
    <t>M.7.4.5</t>
  </si>
  <si>
    <t>Bulgaria</t>
  </si>
  <si>
    <t>M.7.4.4</t>
  </si>
  <si>
    <t>Belgium</t>
  </si>
  <si>
    <t>M.7.4.3</t>
  </si>
  <si>
    <t>Austria</t>
  </si>
  <si>
    <t>M.7.4.2</t>
  </si>
  <si>
    <t>European Union</t>
  </si>
  <si>
    <t>M.7.4.1</t>
  </si>
  <si>
    <t xml:space="preserve">4. Breakdown by Geography </t>
  </si>
  <si>
    <t>OM.7.3.6</t>
  </si>
  <si>
    <t>OM.7.3.5</t>
  </si>
  <si>
    <t>OM.7.3.4</t>
  </si>
  <si>
    <t>OM.7.3.3</t>
  </si>
  <si>
    <t>OM.7.3.2</t>
  </si>
  <si>
    <t>OM.7.3.1</t>
  </si>
  <si>
    <t xml:space="preserve">10 largest exposures </t>
  </si>
  <si>
    <t>M.7.3.1</t>
  </si>
  <si>
    <t>3. Concentration Risks</t>
  </si>
  <si>
    <t>OM.7.2.6</t>
  </si>
  <si>
    <t>OM.7.2.5</t>
  </si>
  <si>
    <t>OM.7.2.4</t>
  </si>
  <si>
    <t>OM.7.2.3</t>
  </si>
  <si>
    <t>OM.7.2.2</t>
  </si>
  <si>
    <t>OM.7.2.1</t>
  </si>
  <si>
    <t>Number of mortgage loans</t>
  </si>
  <si>
    <t>M.7.2.1</t>
  </si>
  <si>
    <t>Total Mortgages</t>
  </si>
  <si>
    <t>Commercial Loans</t>
  </si>
  <si>
    <t>Residential Loans</t>
  </si>
  <si>
    <t>2. General Information</t>
  </si>
  <si>
    <t>OM.7.1.11</t>
  </si>
  <si>
    <t>OM.7.1.10</t>
  </si>
  <si>
    <t>OM.7.1.9</t>
  </si>
  <si>
    <t>OM.7.1.8</t>
  </si>
  <si>
    <t>OM.7.1.7</t>
  </si>
  <si>
    <t>OM.7.1.6</t>
  </si>
  <si>
    <t>OM.7.1.5</t>
  </si>
  <si>
    <t>OM.7.1.4</t>
  </si>
  <si>
    <t>OM.7.1.3</t>
  </si>
  <si>
    <t>OM.7.1.2</t>
  </si>
  <si>
    <t>OM.7.1.1</t>
  </si>
  <si>
    <t>M.7.1.4</t>
  </si>
  <si>
    <t>M.7.1.3</t>
  </si>
  <si>
    <t>Commercial</t>
  </si>
  <si>
    <t>M.7.1.2</t>
  </si>
  <si>
    <t>Residential</t>
  </si>
  <si>
    <t>M.7.1.1</t>
  </si>
  <si>
    <t>1. Property Type Information</t>
  </si>
  <si>
    <t>7. Mortgage Assets</t>
  </si>
  <si>
    <t>7.B Commercial Cover Pool</t>
  </si>
  <si>
    <t>CONTENT OF TAB B1</t>
  </si>
  <si>
    <t>B1. Harmonised Transparency Template - Mortgage Assets</t>
  </si>
  <si>
    <t xml:space="preserve">The information contained in this glossary does not purport to be complete and is taken from and is qualified in its entirety by the terms and conditions of the programme (including the transaction documents) and the Covered Bond legislative framework.  Except where the context otherwise requires, all capitalized terms used herein without definition shall have the meanings in the master definitions and construction agreement that can be found in the transaction documents. </t>
  </si>
  <si>
    <t>OHG.3.5</t>
  </si>
  <si>
    <t>OHG.3.4</t>
  </si>
  <si>
    <t>OHG.3.3</t>
  </si>
  <si>
    <t>OHG.3.2</t>
  </si>
  <si>
    <t xml:space="preserve">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
</t>
  </si>
  <si>
    <t xml:space="preserve">Valuation Test
</t>
  </si>
  <si>
    <t>OHG.3.1</t>
  </si>
  <si>
    <t xml:space="preserve">The Asset Coverage Test is calculated monthly to ensure that a minimum level of overcollateralisation is available for the covered bonds issued.
Asset Coverage Test = Asset Value - Liability Value;
Asset Value = A + B + C + D + E - F - G, where 
A: Lower of (1)  each outstanding loan balance and 80% of the indexed market value of their underlying properties and (2) Asset Percentage multiplied by lower of each outstanding loan balance and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loans under certain conditions or other cash held by Guarantor entity
D: Outstanding principal amount of any Substitute Assets
E: Reserve Fund balance, if applicable
F: Contingent collateral amount, if applicable
G: Negative darry factor calculation 
Liability Value = nominal amount of covered bond liabilities in Canadian dollars (with currency translations undertaken using or at foreign exchange rates reflected in related Covered Bond Collateral Hedges)
</t>
  </si>
  <si>
    <t>Asset Coverage Test</t>
  </si>
  <si>
    <t>HG.3.1</t>
  </si>
  <si>
    <t>Definition</t>
  </si>
  <si>
    <t>3. Glossary - Extra national and/or Issuer Items</t>
  </si>
  <si>
    <t>OHG.2.3</t>
  </si>
  <si>
    <t>OHG.2.2</t>
  </si>
  <si>
    <t>OHG.2.1</t>
  </si>
  <si>
    <t>ND3</t>
  </si>
  <si>
    <t>Not available at the present time</t>
  </si>
  <si>
    <t>HG.2.3</t>
  </si>
  <si>
    <t>Not relevant for the issuer and/or CB programme at the present time</t>
  </si>
  <si>
    <t>HG.2.2</t>
  </si>
  <si>
    <t xml:space="preserve">Not applicable for the jurisdiction </t>
  </si>
  <si>
    <t>HG.2.1</t>
  </si>
  <si>
    <t>Value</t>
  </si>
  <si>
    <t>2. Reason for No Data</t>
  </si>
  <si>
    <t>OHG.1.5</t>
  </si>
  <si>
    <t>OHG.1.4</t>
  </si>
  <si>
    <t xml:space="preserve">Loan Seasoning is calculated based on the number of months since the loan was originated. 
</t>
  </si>
  <si>
    <t xml:space="preserve">Loan Seasoning
</t>
  </si>
  <si>
    <t>OHG.1.3</t>
  </si>
  <si>
    <t xml:space="preserve">Cover Pool Weighted Average Life refers to Weighted Average Remaining Term of loans in the cover pool.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amortisation period.
</t>
  </si>
  <si>
    <t xml:space="preserve">"Cover Pool Amortisation Profile -  
Weighted Average Life [HTT General, G.3.4.1]"
</t>
  </si>
  <si>
    <t>OHG.1.2</t>
  </si>
  <si>
    <t>See Valuation Test below.</t>
  </si>
  <si>
    <t>NPV assumptions (when stated)</t>
  </si>
  <si>
    <t>OHG.1.1</t>
  </si>
  <si>
    <t>Any loan that is three months or more in arrears.</t>
  </si>
  <si>
    <t>Non-performing loans</t>
  </si>
  <si>
    <t>HG.1.13</t>
  </si>
  <si>
    <t xml:space="preserve">The Guarantor of a covered bond program is required, at the time of each transfer of covered bond collateral to the Guarantor entity and each issuance of a series or tranche of covered bonds,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
</t>
  </si>
  <si>
    <t>Hedging Strategy (please explain how you address interest rate and currency risk)</t>
  </si>
  <si>
    <t>HG.1.12</t>
  </si>
  <si>
    <t xml:space="preserve">The Covered Bond portfolio consists of loans, secured by first lien uninsured mortgages, on residential property that is located in Canada and consists of not more than four residential units. 
</t>
  </si>
  <si>
    <t>Explain how mortgage types are defined whether for residential housing, multi-family housing, commercial real estate, etc. Same for shipping where relecvant</t>
  </si>
  <si>
    <t>HG.1.11</t>
  </si>
  <si>
    <t xml:space="preserve">Property values for LTV must be indexed at least on a quarterly basis.  </t>
  </si>
  <si>
    <t>LTVs: Frequency and time of last valuation</t>
  </si>
  <si>
    <t>HG.1.10</t>
  </si>
  <si>
    <t>Original market values must be indexed at least on a quarterly basis for the purposes of collateral valuation and overcollateralization calculation (with that portion of loans in excess of the 80% maximum LTV prescribed disregarded for the purposes of the calculation).  The indexation methodology for a covered bond programme is disclosed to investors in the covered bond program prospectus and must accord with any regulatory requirement or supervisory guidelines the registered issuer is subjected.</t>
  </si>
  <si>
    <t>LTVs: Applied property/shipping valuation techniques, including whether use of index, Automated Valuation Model (AVM) or on-site audits</t>
  </si>
  <si>
    <t>HG.1.9</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</si>
  <si>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</si>
  <si>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LTVs: Calculation of property/shipping value</t>
  </si>
  <si>
    <t>HG.1.8</t>
  </si>
  <si>
    <t xml:space="preserve">The maximum LTV at the time of transfer of a loan to the Guarantor is 80%.  </t>
  </si>
  <si>
    <t>LTVs: Definition</t>
  </si>
  <si>
    <t>HG.1.7</t>
  </si>
  <si>
    <t xml:space="preserve">"Covered bonds may be of any term and have a fixed (hard bullet) or extendible (soft bullet) maturity date."
</t>
  </si>
  <si>
    <t xml:space="preserve">Maturity Buckets of Covered Bonds [i.e. how is the contractual and/or expected maturity defined? What maturity structure (hard bullet, soft bullet, conditional pass through)? Under what conditions/circumstances? Etc.] </t>
  </si>
  <si>
    <t>HG.1.6</t>
  </si>
  <si>
    <t xml:space="preserve">Maturity date of cover assets, consisting of residential mortgage loans, is bucketed based on the remaining term of the borrowers' contractual term, with no prepayment assumed.  
</t>
  </si>
  <si>
    <t>Residual Life Buckets of Cover assets [i.e. how is the contractual and/or expected residual life defined? What assumptions eg, in terms of prepayments? etc.]</t>
  </si>
  <si>
    <t>HG.1.5</t>
  </si>
  <si>
    <t xml:space="preserve">"Per the Canadian Registered Covered Bond Programs Guide, covered bonds may bear interest at any rate and any payment frequency.  Interest rate may be fixed or floating."
</t>
  </si>
  <si>
    <t>Interest Rate Types</t>
  </si>
  <si>
    <t>HG.1.4</t>
  </si>
  <si>
    <t xml:space="preserve">"Registered issuers must adopt and disclose to investors minimum and maximum values for the Asset Percentage to be used to the perform the Asset Coverage Test.  The level of committed collateral in the cover pool at any time is determined by applying the actual Asset Percentage then in effect to perform the Asset Coverage Test.   The maximum Asset Percentage adopted by an issuer establishes the minimum level of collateralization that will be committed to its program."
</t>
  </si>
  <si>
    <t>OC Calculation: Committed</t>
  </si>
  <si>
    <t>HG.1.3</t>
  </si>
  <si>
    <t xml:space="preserve">"The Canadian covered bond legal framework mandates a legal minimum such that the cover pool assets available to collateralize covered bonds must exceed 103% of the Canadian Dollar Equivalent of the Principal Amount Outstanding of the Covered Bonds under the program.   As such, the cover pool's OC must exceed 3%.
In addition, issuers are required to specify a maximum value for the Asset Percentage that may be used to perform the Asset Coverage Test."
</t>
  </si>
  <si>
    <t>OC Calculation: Legal minimum</t>
  </si>
  <si>
    <t>HG.1.2</t>
  </si>
  <si>
    <t xml:space="preserve">"Actual overcollateralization is calculated by dividing (i) the nominal amount of the cover pool that exceeds the total outstanding amount of covered bonds by (ii) the total amount of outstanding covered bonds.
Total covered assets contains a voluntary overcollateralization amount which is the portion that is in excess of the amount required to support the bonds outstanding.  The issuer may demand repayment of all or part of the voluntary overcollateralization following certain events as outlined in the transaction documents.
The National Actual OC (shown on OG.3.2.1) is defined as follows:
Issuers are required to confirm the required level of overcollaterlization through application of the Asset Coverage Test described below. 
In addition, issuers must confirm that the amount of Cover Pool Collateral exceeds 103% of the Canadian Dollar Equivalent of the Principal Amount Outstanding of the Covered Bonds.  This level of collateralization (expressed as a percentage) is calculated as A/B where, 
A = the lesser of (i) the total amount of the Cover Pool Collateral; and (ii) the amount of Cover Pool Collateral required to collateralize the Covered Bonds outstanding and ensure that the Asset Coverage Test is met, and
B = the Canadian Dollar Equivalent of the Principal Amount Outstanding of the Covered Bonds as calculated on the relevant Calculation Date. 
For the purposes of the foregoing calculation,  
(a)  only Loans owned by the Guarantor that meet the program Eligibility Criteria and are less than three months in arrears will be included and such Loans will be valued using their Outstanding Principal Balance; 
(b)  Substitute Assets will be valued using their outstanding principal amount; 
Provided that, the “Cover Pool Collateral” shall not include collateral delivered with respect to a covered bond hedge or any voluntary overcollateralization included in the cover pool in excess of the amount required to satisfy coverage tests prescribed by the registered covered bond program (including Asset Coverage Test).   See CMHC Covered Bond Guide Section 4.3.8 for complete definition.  "
</t>
  </si>
  <si>
    <t>OC Calculation: Actual</t>
  </si>
  <si>
    <t>HG.1.1</t>
  </si>
  <si>
    <t>1. Glossary - Standard Harmonised Items</t>
  </si>
  <si>
    <t>The definitions below reflect the national specificities</t>
  </si>
  <si>
    <t>C. Harmonised Transparency Template - Glossary</t>
  </si>
  <si>
    <t xml:space="preserve">Material risks associated with using the Indexation Methodology include, but are not limited to, the accuracy and completeness of the Indices being used, the continued availability of the Indices, the risk that the Indices do not account for differences in property value changes based on property type, and, in the case of Properties located outside of the areas covered by the CHPI Index, the risk that the "Composite 11" HPI Index may not accurately capture unique factors affecting local housing markets. 
The Teranet-National Bank House Price Index™ and The Teranet – National Bank City House Price Indices™ are trademarks of Teranet Enterprises Inc. and National Bank of Canada and have been licensed for internal use by The Toronto-Dominion Bank's real estate secured lending team only. The Indices are provided on an "as is" and "as available" basis without warranties or representations, express or implied, of any kind. </t>
  </si>
  <si>
    <t>A three step process is used to determine the current market value for each Property subject to the Related Security in respect of the Loan. First, a code (the Forward Sorting Area) which identifies the location of the Property is compared to corresponding codes published by Canada Post that groups properties into the areas covered by the Indices.  Second, the rate of change for the applicable area is used to calculate a house price index factor (the “HPI Factor”).  In order to calculate the applicable HPI Factor, if the Property is located within an area covered by the CHPI Index, the applicable CHPI Index will be used based on the city mapping assigned in parenthesis above and if the Property is located outside of the metropolitan areas covered by the CHPI Index, the "Composite 11" HPI Index is used.  Finally, the current market value is then determined by adjusting the original valuation for such Property, by applying the corresponding HPI Factor from the date of the original valuation to the date on which the latest valuation is being adjusted for purposes of determining the current market value for such Property. In instances where the original valuation in respect of such property pre-dates the first available date for the relevant rate of change in the Indices, the nearest available date within two months for such rate of change is used to determine the rate of change to apply to adjust the latest valuation for purposes of determining the current market value for such Property.  The process is repeated at least quarterly.</t>
  </si>
  <si>
    <t>Further details on the Indices including a description of the method used to calculate the Indices is available by subscription at https://housepriceindex.ca/</t>
  </si>
  <si>
    <t>To determine the current market value of a Property, the Guarantor uses The Teranet-National Bank House Price Index™ (the "HPI Index") and The Teranet – National Bank City House Price Indices™ (the "CHPI Index", and together with the HPI Index, the "Indices").  At this time, the Property value is calculated using the CHPI Index available for the following eleven Canadian metropolitan areas: Alberta-Calgary, Alberta-Edmonton, British Columbia-Vancouver, British Columbia-Victoria, Manitoba-Winnipeg, Nova Scotia-Halifax, Ontario-Hamilton, Ontario-Toronto, Ottawa-Gatineau, Quebec-Montreal, Quebec–Quebec City and the "Composite 11" HPI Index for all other cities outside of the above listed metropolitan areas. The "Composite 11" HPI Index combines the aforementioned eleven Canadian metropolitan areas to form a national composite index.</t>
  </si>
  <si>
    <t>As of the date of this Investor Report, the Guarantor uses the following methodology to determine indexed valuations for Properties in the Covered Bond Portfolio for reporting as of a date on or after January 1, 2018 (the "Indexation Methodology") for purposes of the following:  (a) the Asset Coverage Test, (b) the Amortization Test, (c) the Valuation Calculation and (d) for other purposes required by the CMHC Guide.  Changes to the Indexation Methodology may only be made (i) upon notice to CMHC and satisfaction of any other conditions specified by CMHC in relation thereto, (ii) if such change constitutes a material change, subject to satisfaction of the Rating Agency Condition, and (iii) if such change is materially prejudicial to the Covered Bondholders, subject to the consent of the Bond Trustee.  The Indexation Methodology must at all times comply with the requirements of the CMHC Guide.</t>
  </si>
  <si>
    <t>Indexation Methodology</t>
  </si>
  <si>
    <r>
      <rPr>
        <vertAlign val="superscript"/>
        <sz val="14"/>
        <rFont val="Arial"/>
        <family val="2"/>
      </rPr>
      <t>(1)</t>
    </r>
    <r>
      <rPr>
        <sz val="14"/>
        <rFont val="Arial"/>
        <family val="2"/>
      </rPr>
      <t xml:space="preserve">  Current LTV is based on the quarterly indexation of the original or renewal appraised value.</t>
    </r>
  </si>
  <si>
    <t xml:space="preserve"> Grand Total</t>
  </si>
  <si>
    <t>Total Atlantic</t>
  </si>
  <si>
    <t>&gt; 80.00</t>
  </si>
  <si>
    <t>80 +</t>
  </si>
  <si>
    <t>75.01 - 80.00</t>
  </si>
  <si>
    <t>75 &lt;= 80</t>
  </si>
  <si>
    <t>70.01 - 75.00</t>
  </si>
  <si>
    <t>70 &lt;= 75</t>
  </si>
  <si>
    <t>65.01 - 70.00</t>
  </si>
  <si>
    <t>65 &lt;= 70</t>
  </si>
  <si>
    <t>60.01 - 65.00</t>
  </si>
  <si>
    <t>60 &lt;= 65</t>
  </si>
  <si>
    <t>55.01 - 60.00</t>
  </si>
  <si>
    <t>55 &lt;= 60</t>
  </si>
  <si>
    <t>50.01 - 55.00</t>
  </si>
  <si>
    <t>50 &lt;= 55</t>
  </si>
  <si>
    <t>40.01 - 50.00</t>
  </si>
  <si>
    <t>40 &lt;= 50</t>
  </si>
  <si>
    <t>30.01 - 40.00</t>
  </si>
  <si>
    <t>30 &lt;= 40</t>
  </si>
  <si>
    <t>20.01 - 30.00</t>
  </si>
  <si>
    <t>20 &lt;= 30</t>
  </si>
  <si>
    <t>&lt; 20.0</t>
  </si>
  <si>
    <t>00 &lt;= 20</t>
  </si>
  <si>
    <t>Atlantic</t>
  </si>
  <si>
    <t>Total Quebec</t>
  </si>
  <si>
    <t xml:space="preserve">Total Prairies </t>
  </si>
  <si>
    <t>Prairies</t>
  </si>
  <si>
    <t>Total Ontario</t>
  </si>
  <si>
    <t>Total British Columbia</t>
  </si>
  <si>
    <t>Percentage</t>
  </si>
  <si>
    <t>90 or more 
days past due</t>
  </si>
  <si>
    <t>60 to 89 
days past due</t>
  </si>
  <si>
    <t>30 to 59 
days past due</t>
  </si>
  <si>
    <t>Current and less than 30 days past due</t>
  </si>
  <si>
    <t>Current LTV</t>
  </si>
  <si>
    <t>Region</t>
  </si>
  <si>
    <t>090 +</t>
  </si>
  <si>
    <t>060 &lt; 090</t>
  </si>
  <si>
    <t>030 &lt; 060</t>
  </si>
  <si>
    <t>000 &lt; 030</t>
  </si>
  <si>
    <r>
      <t>Cover Pool Multi-Dimensional Distribution by Region, Current LTV</t>
    </r>
    <r>
      <rPr>
        <b/>
        <vertAlign val="superscript"/>
        <sz val="18"/>
        <color indexed="9"/>
        <rFont val="Arial"/>
        <family val="2"/>
      </rPr>
      <t>(1)</t>
    </r>
    <r>
      <rPr>
        <b/>
        <sz val="18"/>
        <color indexed="9"/>
        <rFont val="Arial"/>
        <family val="2"/>
      </rPr>
      <t xml:space="preserve"> and Arrears</t>
    </r>
  </si>
  <si>
    <t>Score Unavailable</t>
  </si>
  <si>
    <t>&gt;800</t>
  </si>
  <si>
    <t>751-800</t>
  </si>
  <si>
    <t>701-750</t>
  </si>
  <si>
    <t>651-700</t>
  </si>
  <si>
    <t>600-650</t>
  </si>
  <si>
    <t>&lt;599</t>
  </si>
  <si>
    <t>Current LTV (%)</t>
  </si>
  <si>
    <t>Credit Score</t>
  </si>
  <si>
    <r>
      <t>Cover Pool Multi-Dimensional Distribution by Current LTV</t>
    </r>
    <r>
      <rPr>
        <b/>
        <vertAlign val="superscript"/>
        <sz val="18"/>
        <color indexed="9"/>
        <rFont val="Arial"/>
        <family val="2"/>
      </rPr>
      <t>(1)</t>
    </r>
    <r>
      <rPr>
        <b/>
        <sz val="18"/>
        <color indexed="9"/>
        <rFont val="Arial"/>
        <family val="2"/>
      </rPr>
      <t xml:space="preserve"> and Credit Scores (continued)</t>
    </r>
  </si>
  <si>
    <t>Current LTV ($)</t>
  </si>
  <si>
    <r>
      <t>Cover Pool Multi-Dimensional Distribution by Current LTV</t>
    </r>
    <r>
      <rPr>
        <b/>
        <vertAlign val="superscript"/>
        <sz val="18"/>
        <color indexed="9"/>
        <rFont val="Arial"/>
        <family val="2"/>
      </rPr>
      <t>(1)</t>
    </r>
    <r>
      <rPr>
        <b/>
        <sz val="18"/>
        <color indexed="9"/>
        <rFont val="Arial"/>
        <family val="2"/>
      </rPr>
      <t xml:space="preserve"> and Credit Scores</t>
    </r>
  </si>
  <si>
    <t>OTHER</t>
  </si>
  <si>
    <t>Condos</t>
  </si>
  <si>
    <t>CONDO</t>
  </si>
  <si>
    <t>Townhouse</t>
  </si>
  <si>
    <t>TOWNHOUSE</t>
  </si>
  <si>
    <t>Multi-Family</t>
  </si>
  <si>
    <t>MULTI-FAM</t>
  </si>
  <si>
    <t>Semi-Detached</t>
  </si>
  <si>
    <t>SEMI-DET</t>
  </si>
  <si>
    <t>Detached (Single Family)</t>
  </si>
  <si>
    <t>DETACHED</t>
  </si>
  <si>
    <t xml:space="preserve">Percentage </t>
  </si>
  <si>
    <t>Principal Balance</t>
  </si>
  <si>
    <t>Property Type</t>
  </si>
  <si>
    <t>IV. M</t>
  </si>
  <si>
    <t>Cover Pool Property Type Distribution</t>
  </si>
  <si>
    <t>$1,000,000  and above</t>
  </si>
  <si>
    <t>550,000 - 599,999</t>
  </si>
  <si>
    <t>500,000 - 549,999</t>
  </si>
  <si>
    <t>450,000 - 499,999</t>
  </si>
  <si>
    <t>400,000 - 449,999</t>
  </si>
  <si>
    <t>350,000 - 399,999</t>
  </si>
  <si>
    <t>300,000 - 349,999</t>
  </si>
  <si>
    <t>250,000 - 299,999</t>
  </si>
  <si>
    <t>200,000 - 249,999</t>
  </si>
  <si>
    <t>150,000 - 199,999</t>
  </si>
  <si>
    <t>100,000 - 149,999</t>
  </si>
  <si>
    <t>000,000 -  99,999</t>
  </si>
  <si>
    <t>Remaining Principal Balance</t>
  </si>
  <si>
    <t>IV. L</t>
  </si>
  <si>
    <t>Cover Pool Remaining Principal Balance Distribution</t>
  </si>
  <si>
    <t>120.00 +</t>
  </si>
  <si>
    <t>120+</t>
  </si>
  <si>
    <t>72.00 - 119.99</t>
  </si>
  <si>
    <t>072&lt;120</t>
  </si>
  <si>
    <t>66.00 - 71.99</t>
  </si>
  <si>
    <t>066&lt;072</t>
  </si>
  <si>
    <t>60.00 - 65.99</t>
  </si>
  <si>
    <t>060&lt;066</t>
  </si>
  <si>
    <t>54.00 - 59.99</t>
  </si>
  <si>
    <t>054&lt;060</t>
  </si>
  <si>
    <t>48.00 - 53.99</t>
  </si>
  <si>
    <t>048&lt;054</t>
  </si>
  <si>
    <t>42.00 - 47.99</t>
  </si>
  <si>
    <t>042&lt;048</t>
  </si>
  <si>
    <t>36.00 - 41.99</t>
  </si>
  <si>
    <t>036&lt;042</t>
  </si>
  <si>
    <t>24.00 - 35.99</t>
  </si>
  <si>
    <t>024&lt;036</t>
  </si>
  <si>
    <t>12.00 - 23.99</t>
  </si>
  <si>
    <t>012&lt;024</t>
  </si>
  <si>
    <t>6.00 - 11.99</t>
  </si>
  <si>
    <t>006&lt;012</t>
  </si>
  <si>
    <t>5.99 and Below</t>
  </si>
  <si>
    <t>000&lt;006</t>
  </si>
  <si>
    <t>Remaining Term (Months)</t>
  </si>
  <si>
    <t>IV. J</t>
  </si>
  <si>
    <t>Cover Pool Remaining Term Distribution</t>
  </si>
  <si>
    <t>Owner Occupied</t>
  </si>
  <si>
    <t>Not Owner Occupied</t>
  </si>
  <si>
    <t>Not Owner Occup</t>
  </si>
  <si>
    <t>Occupancy Code</t>
  </si>
  <si>
    <t>IV. D</t>
  </si>
  <si>
    <t>Cover Pool Occupancy Type Distribution</t>
  </si>
  <si>
    <t>4.0000 and above</t>
  </si>
  <si>
    <t>04.0000-09.9999</t>
  </si>
  <si>
    <t>3.5000 - 3.9999</t>
  </si>
  <si>
    <t>03.5000-03.9999</t>
  </si>
  <si>
    <t>3.0000 - 3.4999</t>
  </si>
  <si>
    <t>03.0000-03.4999</t>
  </si>
  <si>
    <t>2.5000 - 2.9999</t>
  </si>
  <si>
    <t>02.5000-02.9999</t>
  </si>
  <si>
    <t>2.0000 - 2.4999</t>
  </si>
  <si>
    <t>02.0000-02.4999</t>
  </si>
  <si>
    <t>1.5000 - 1.9999</t>
  </si>
  <si>
    <t>01.5000-01.9999</t>
  </si>
  <si>
    <t>1.4999 and Below</t>
  </si>
  <si>
    <t>00.0000-01.4999</t>
  </si>
  <si>
    <t>Loan Rate (%)</t>
  </si>
  <si>
    <t>IV. F</t>
  </si>
  <si>
    <t>Cover Pool Rate Distribution</t>
  </si>
  <si>
    <t>Variable</t>
  </si>
  <si>
    <t>VRM</t>
  </si>
  <si>
    <t>Fixed</t>
  </si>
  <si>
    <t>FIX</t>
  </si>
  <si>
    <t>Rate Type</t>
  </si>
  <si>
    <t>IV. E</t>
  </si>
  <si>
    <t>Cover Pool Rate Type Distribution</t>
  </si>
  <si>
    <r>
      <rPr>
        <vertAlign val="superscript"/>
        <sz val="14"/>
        <rFont val="Arial"/>
        <family val="2"/>
      </rPr>
      <t>(1)</t>
    </r>
    <r>
      <rPr>
        <sz val="14"/>
        <rFont val="Arial"/>
        <family val="2"/>
      </rPr>
      <t xml:space="preserve">  All mortgage loans are amortizing.</t>
    </r>
  </si>
  <si>
    <t>Conventional Mortgages</t>
  </si>
  <si>
    <t>III.G</t>
  </si>
  <si>
    <r>
      <t xml:space="preserve">Cover Pool Type of Assets </t>
    </r>
    <r>
      <rPr>
        <b/>
        <vertAlign val="superscript"/>
        <sz val="14"/>
        <color theme="0"/>
        <rFont val="Arial"/>
        <family val="2"/>
      </rPr>
      <t>(1)</t>
    </r>
  </si>
  <si>
    <r>
      <rPr>
        <vertAlign val="superscript"/>
        <sz val="14"/>
        <rFont val="Arial"/>
        <family val="2"/>
      </rPr>
      <t>(3)</t>
    </r>
    <r>
      <rPr>
        <sz val="14"/>
        <rFont val="Arial"/>
        <family val="2"/>
      </rPr>
      <t xml:space="preserve">  Weighted Average Current LTV is based on quarterly indexation of original or renewal appraised value.</t>
    </r>
  </si>
  <si>
    <r>
      <rPr>
        <vertAlign val="superscript"/>
        <sz val="14"/>
        <rFont val="Arial"/>
        <family val="2"/>
      </rPr>
      <t>(2)</t>
    </r>
    <r>
      <rPr>
        <sz val="14"/>
        <rFont val="Arial"/>
        <family val="2"/>
      </rPr>
      <t xml:space="preserve">  Weighted Average Original LTV and Weighted Average Authorized LTV are based on original or renewal appraised value. </t>
    </r>
  </si>
  <si>
    <r>
      <rPr>
        <vertAlign val="superscript"/>
        <sz val="14"/>
        <rFont val="Arial"/>
        <family val="2"/>
      </rPr>
      <t>(1)</t>
    </r>
    <r>
      <rPr>
        <sz val="14"/>
        <rFont val="Arial"/>
        <family val="2"/>
      </rPr>
      <t xml:space="preserve">  Management currently anticipates that a loan sale to the Guarantor of approximately $10 billion will be completed in August, which amounts are not reflected in this report. The report prepared for the month of August 2019 would reflect such loan sale, as applicable.</t>
    </r>
  </si>
  <si>
    <t>Weighted Average Remaining Term of Loans (months)</t>
  </si>
  <si>
    <t>IV. I</t>
  </si>
  <si>
    <t>Weighted Average Term of Loans (months)</t>
  </si>
  <si>
    <t>IV. H</t>
  </si>
  <si>
    <t>Weighted Average Rate</t>
  </si>
  <si>
    <t>IV. G</t>
  </si>
  <si>
    <t>Weighted Average Seasoning (months)</t>
  </si>
  <si>
    <t>IV. C</t>
  </si>
  <si>
    <r>
      <t>Weighted Average LTV - Current</t>
    </r>
    <r>
      <rPr>
        <vertAlign val="superscript"/>
        <sz val="16"/>
        <rFont val="Arial"/>
        <family val="2"/>
      </rPr>
      <t xml:space="preserve"> (3)</t>
    </r>
  </si>
  <si>
    <r>
      <t xml:space="preserve">Weighted Average LTV - Original </t>
    </r>
    <r>
      <rPr>
        <vertAlign val="superscript"/>
        <sz val="16"/>
        <rFont val="Arial"/>
        <family val="2"/>
      </rPr>
      <t>(2)</t>
    </r>
  </si>
  <si>
    <t>IV. B</t>
  </si>
  <si>
    <r>
      <t xml:space="preserve">Weighted Average LTV - Authorized </t>
    </r>
    <r>
      <rPr>
        <vertAlign val="superscript"/>
        <sz val="16"/>
        <rFont val="Arial"/>
        <family val="2"/>
      </rPr>
      <t>(2)</t>
    </r>
  </si>
  <si>
    <t>IV. A</t>
  </si>
  <si>
    <t>Number of Primary Borrowers</t>
  </si>
  <si>
    <t>III. F</t>
  </si>
  <si>
    <t>Number of Properties</t>
  </si>
  <si>
    <t>III. E</t>
  </si>
  <si>
    <t>Average Loan Size</t>
  </si>
  <si>
    <t>III. D</t>
  </si>
  <si>
    <t>Number of Eligible Loans in cover pool</t>
  </si>
  <si>
    <t>III. C</t>
  </si>
  <si>
    <r>
      <t xml:space="preserve">Current Month Ending Balance </t>
    </r>
    <r>
      <rPr>
        <vertAlign val="superscript"/>
        <sz val="16"/>
        <rFont val="Arial"/>
        <family val="2"/>
      </rPr>
      <t xml:space="preserve">(1) </t>
    </r>
  </si>
  <si>
    <t>III. B</t>
  </si>
  <si>
    <t>Previous Month Ending Balance</t>
  </si>
  <si>
    <t>III. A</t>
  </si>
  <si>
    <t>Cover Pool - Summary Statistics</t>
  </si>
  <si>
    <t>N/A</t>
  </si>
  <si>
    <t>Amortization Test</t>
  </si>
  <si>
    <t>No</t>
  </si>
  <si>
    <t>Amortization Test Required?</t>
  </si>
  <si>
    <t>Event of Default on the part of the Registered Issuer?</t>
  </si>
  <si>
    <t>Yes</t>
  </si>
  <si>
    <t>Do any of the Covered Bonds remain outstanding?</t>
  </si>
  <si>
    <r>
      <rPr>
        <vertAlign val="superscript"/>
        <sz val="14"/>
        <rFont val="Arial"/>
        <family val="2"/>
      </rPr>
      <t xml:space="preserve">(1) </t>
    </r>
    <r>
      <rPr>
        <sz val="14"/>
        <rFont val="Arial"/>
        <family val="2"/>
      </rPr>
      <t xml:space="preserve"> LTV Adjusted Loan Present Value is calculated based on quarterly indexation of original or renewal appraised value.</t>
    </r>
  </si>
  <si>
    <t>Weighted average rate used for discounting:</t>
  </si>
  <si>
    <t>Valuation Calculation Test Result</t>
  </si>
  <si>
    <t>Total = A + B + C + D + E + F</t>
  </si>
  <si>
    <t>F = Trading Value of Swap Collateral</t>
  </si>
  <si>
    <t>E = Reserve Fund</t>
  </si>
  <si>
    <t>D = Trading Value of Substitute Assets</t>
  </si>
  <si>
    <t>(iii) unapplied proceeds from sale of Loans</t>
  </si>
  <si>
    <t>(ii) unapplied proceeds advanced under the Intercompany Loan Agreement</t>
  </si>
  <si>
    <t>(i) Cash Capital Contributions</t>
  </si>
  <si>
    <t xml:space="preserve">C = the sum of </t>
  </si>
  <si>
    <t>B = Principal Receipts</t>
  </si>
  <si>
    <r>
      <t xml:space="preserve">A = LTV Adjusted Loan Present Value </t>
    </r>
    <r>
      <rPr>
        <vertAlign val="superscript"/>
        <sz val="16"/>
        <rFont val="Arial"/>
        <family val="2"/>
      </rPr>
      <t>(1)</t>
    </r>
  </si>
  <si>
    <t>Trading Value of Outstanding Covered Bonds</t>
  </si>
  <si>
    <t>II. C</t>
  </si>
  <si>
    <t>Valuation Calculation (C$)</t>
  </si>
  <si>
    <r>
      <rPr>
        <vertAlign val="superscript"/>
        <sz val="14"/>
        <rFont val="Arial"/>
        <family val="2"/>
      </rPr>
      <t xml:space="preserve">(2)  </t>
    </r>
    <r>
      <rPr>
        <sz val="14"/>
        <rFont val="Arial"/>
        <family val="2"/>
      </rPr>
      <t>Per Section 4.3.8 of the CMHC Guide, the level of overcollateralization is calculated as: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r>
  </si>
  <si>
    <r>
      <rPr>
        <vertAlign val="superscript"/>
        <sz val="14"/>
        <rFont val="Arial"/>
        <family val="2"/>
      </rPr>
      <t xml:space="preserve">(1) </t>
    </r>
    <r>
      <rPr>
        <sz val="14"/>
        <rFont val="Arial"/>
        <family val="2"/>
      </rPr>
      <t xml:space="preserve"> LTV Adjusted Loan Balance and Asset Percentage Adjusted Loan Balance are calculated based on quarterly indexation of original or renewal appraised value.</t>
    </r>
  </si>
  <si>
    <t>Asset Coverage Test Result</t>
  </si>
  <si>
    <t>II. B</t>
  </si>
  <si>
    <t>Total =  A + B + C + D + E - F - G</t>
  </si>
  <si>
    <t>G = Negative Carry Factor calculation</t>
  </si>
  <si>
    <t>F = Contingent Collateral Amount</t>
  </si>
  <si>
    <t>D = Substitute Assets</t>
  </si>
  <si>
    <r>
      <t>Level of Overcollateralization</t>
    </r>
    <r>
      <rPr>
        <vertAlign val="superscript"/>
        <sz val="16"/>
        <rFont val="Arial"/>
        <family val="2"/>
      </rPr>
      <t>(2)</t>
    </r>
  </si>
  <si>
    <t xml:space="preserve">Regulatory OC Minimum
</t>
  </si>
  <si>
    <t>Maximum Asset Percentage</t>
  </si>
  <si>
    <t>Asset Percentage</t>
  </si>
  <si>
    <r>
      <t xml:space="preserve">(ii) Asset Percentage Adjusted Loan Balance </t>
    </r>
    <r>
      <rPr>
        <vertAlign val="superscript"/>
        <sz val="16"/>
        <rFont val="Arial"/>
        <family val="2"/>
      </rPr>
      <t>(1)</t>
    </r>
  </si>
  <si>
    <t>A(ii), Aggregated</t>
  </si>
  <si>
    <r>
      <t>(i) LTV Adjusted Loan Balance</t>
    </r>
    <r>
      <rPr>
        <vertAlign val="superscript"/>
        <sz val="16"/>
        <rFont val="Arial"/>
        <family val="2"/>
      </rPr>
      <t xml:space="preserve"> (1)</t>
    </r>
    <r>
      <rPr>
        <sz val="16"/>
        <rFont val="Arial"/>
        <family val="2"/>
      </rPr>
      <t xml:space="preserve"> and</t>
    </r>
  </si>
  <si>
    <t>A(i), Aggregated</t>
  </si>
  <si>
    <t xml:space="preserve">A = lesser of </t>
  </si>
  <si>
    <t xml:space="preserve">Outstanding Covered Bonds </t>
  </si>
  <si>
    <t>II. A</t>
  </si>
  <si>
    <t>Asset Coverage Test (C$)</t>
  </si>
  <si>
    <t>(iii) The Intercompany Loan has been terminated or the revolving commitment is not renewed</t>
  </si>
  <si>
    <t>(ii)   A Notice to Pay has been served on the Guarantor</t>
  </si>
  <si>
    <t>(i)   The Bank has been required to assign the Interest Rate Swap Agreement to a third party</t>
  </si>
  <si>
    <t>Demand Loan Repayment Event</t>
  </si>
  <si>
    <r>
      <rPr>
        <vertAlign val="superscript"/>
        <sz val="14"/>
        <rFont val="Arial"/>
        <family val="2"/>
      </rPr>
      <t xml:space="preserve">(1) </t>
    </r>
    <r>
      <rPr>
        <sz val="14"/>
        <rFont val="Arial"/>
        <family val="2"/>
      </rPr>
      <t>For DBRS, if the Final Maturity Date is within six months of the Pre-Maturity Test, then A(high).</t>
    </r>
  </si>
  <si>
    <t>Following a breach of the Pre-Maturity Test in respect of a Series of Hard Bullet Covered Bonds, and unless the Pre-Maturity Ledger is otherwise funded from other sources, the Partnership shall offer to sell Randomly Selected Loans if the Final Maturity Date is within twelve months from the Pre-Maturity Test Date.</t>
  </si>
  <si>
    <r>
      <t>A(low)</t>
    </r>
    <r>
      <rPr>
        <vertAlign val="superscript"/>
        <sz val="16"/>
        <rFont val="Arial"/>
        <family val="2"/>
      </rPr>
      <t>(1)</t>
    </r>
  </si>
  <si>
    <t>P-1</t>
  </si>
  <si>
    <t>Pre Maturity Minimum Ratings</t>
  </si>
  <si>
    <t>Pre-Maturity Test</t>
  </si>
  <si>
    <t>DBRS</t>
  </si>
  <si>
    <t xml:space="preserve">Moody's </t>
  </si>
  <si>
    <t>(Applicable to Hard Bullet Covered Bonds)</t>
  </si>
  <si>
    <r>
      <rPr>
        <vertAlign val="superscript"/>
        <sz val="14"/>
        <rFont val="Arial"/>
        <family val="2"/>
      </rPr>
      <t>(4)</t>
    </r>
    <r>
      <rPr>
        <sz val="14"/>
        <rFont val="Arial"/>
        <family val="2"/>
      </rPr>
      <t xml:space="preserve">  Moody's counterparty risk assessment (cr) is appicable for bonds issued after July 27, 2018. </t>
    </r>
  </si>
  <si>
    <r>
      <rPr>
        <vertAlign val="superscript"/>
        <sz val="14"/>
        <rFont val="Arial"/>
        <family val="2"/>
      </rPr>
      <t>(3)</t>
    </r>
    <r>
      <rPr>
        <sz val="14"/>
        <rFont val="Arial"/>
        <family val="2"/>
      </rPr>
      <t xml:space="preserve">  For CBL 1 to and including CBL 17, DBRS ratings triggers for Initial Rating Event are R-1 (middle) and A (high), for Subsequent Rating Event are R-2 (high) and BBB (high).</t>
    </r>
  </si>
  <si>
    <r>
      <rPr>
        <vertAlign val="superscript"/>
        <sz val="14"/>
        <rFont val="Arial"/>
        <family val="2"/>
      </rPr>
      <t>(2)</t>
    </r>
    <r>
      <rPr>
        <sz val="14"/>
        <rFont val="Arial"/>
        <family val="2"/>
      </rPr>
      <t xml:space="preserve">  If no short-term rating, long-term rating is A1.</t>
    </r>
  </si>
  <si>
    <r>
      <rPr>
        <vertAlign val="superscript"/>
        <sz val="14"/>
        <rFont val="Arial"/>
        <family val="2"/>
      </rPr>
      <t xml:space="preserve">(1) </t>
    </r>
    <r>
      <rPr>
        <sz val="14"/>
        <rFont val="Arial"/>
        <family val="2"/>
      </rPr>
      <t xml:space="preserve"> Where both a short-term and long-term rating are noted for a particular rating agency, both such triggers must be breached before the consequences apply.</t>
    </r>
  </si>
  <si>
    <r>
      <t xml:space="preserve">BBB </t>
    </r>
    <r>
      <rPr>
        <vertAlign val="superscript"/>
        <sz val="16"/>
        <rFont val="Arial"/>
        <family val="2"/>
      </rPr>
      <t>(3)</t>
    </r>
  </si>
  <si>
    <r>
      <t xml:space="preserve">A3 / A3 (cr) </t>
    </r>
    <r>
      <rPr>
        <vertAlign val="superscript"/>
        <sz val="16"/>
        <rFont val="Arial"/>
        <family val="2"/>
      </rPr>
      <t>(4)</t>
    </r>
  </si>
  <si>
    <t>Long-Term</t>
  </si>
  <si>
    <t>Obtain guarantee or replace</t>
  </si>
  <si>
    <r>
      <t xml:space="preserve">R-2 (middle) </t>
    </r>
    <r>
      <rPr>
        <vertAlign val="superscript"/>
        <sz val="16"/>
        <rFont val="Arial"/>
        <family val="2"/>
      </rPr>
      <t>(3)</t>
    </r>
  </si>
  <si>
    <r>
      <t>P-2 / P-2 (cr)</t>
    </r>
    <r>
      <rPr>
        <vertAlign val="superscript"/>
        <sz val="16"/>
        <rFont val="Arial"/>
        <family val="2"/>
      </rPr>
      <t xml:space="preserve"> (4)</t>
    </r>
  </si>
  <si>
    <t>Short-Term</t>
  </si>
  <si>
    <t>Subsequent Downgrade Trigger Event</t>
  </si>
  <si>
    <r>
      <t>A</t>
    </r>
    <r>
      <rPr>
        <vertAlign val="superscript"/>
        <sz val="16"/>
        <rFont val="Arial"/>
        <family val="2"/>
      </rPr>
      <t xml:space="preserve"> (3)</t>
    </r>
  </si>
  <si>
    <r>
      <t xml:space="preserve">A2 / A2 (cr) </t>
    </r>
    <r>
      <rPr>
        <vertAlign val="superscript"/>
        <sz val="16"/>
        <rFont val="Arial"/>
        <family val="2"/>
      </rPr>
      <t xml:space="preserve">(2) (4) </t>
    </r>
  </si>
  <si>
    <t>Above</t>
  </si>
  <si>
    <t>Credit support, obtain guarantee or replace</t>
  </si>
  <si>
    <r>
      <t>R-1 (low)</t>
    </r>
    <r>
      <rPr>
        <vertAlign val="superscript"/>
        <sz val="16"/>
        <rFont val="Arial"/>
        <family val="2"/>
      </rPr>
      <t xml:space="preserve"> (3)</t>
    </r>
  </si>
  <si>
    <r>
      <t xml:space="preserve">P-1 / P-1 (cr) </t>
    </r>
    <r>
      <rPr>
        <vertAlign val="superscript"/>
        <sz val="16"/>
        <rFont val="Arial"/>
        <family val="2"/>
      </rPr>
      <t>(4)</t>
    </r>
  </si>
  <si>
    <t>Initial Rating Event</t>
  </si>
  <si>
    <t>TD</t>
  </si>
  <si>
    <t>Covered Bond Swap Provider</t>
  </si>
  <si>
    <t>BBB (high)</t>
  </si>
  <si>
    <t>A3</t>
  </si>
  <si>
    <t>R-2 (high)</t>
  </si>
  <si>
    <t>P-2</t>
  </si>
  <si>
    <t>A (high)</t>
  </si>
  <si>
    <r>
      <t xml:space="preserve">A2 </t>
    </r>
    <r>
      <rPr>
        <vertAlign val="superscript"/>
        <sz val="16"/>
        <rFont val="Arial"/>
        <family val="2"/>
      </rPr>
      <t>(2)</t>
    </r>
  </si>
  <si>
    <t>R-1 (middle)</t>
  </si>
  <si>
    <t>Interest Rate Swap Provider</t>
  </si>
  <si>
    <t>Unless the Guarantor is holding sufficient Contingent Collateral, the Covered Bond Swap will become effective</t>
  </si>
  <si>
    <t>Baa1</t>
  </si>
  <si>
    <t>Contingent Collateral Threshold Ratings</t>
  </si>
  <si>
    <t>not in MD</t>
  </si>
  <si>
    <t>-</t>
  </si>
  <si>
    <t>Long-Term 
(within 6 months)</t>
  </si>
  <si>
    <t>A (low)</t>
  </si>
  <si>
    <t>Long-Term 
(within 12 months)</t>
  </si>
  <si>
    <t>(in respect of Hard Bullet Covered Bonds)</t>
  </si>
  <si>
    <t>Credit to the Pre-Maturity Ledger up to the Pre-Maturity Liquidity Required Amount</t>
  </si>
  <si>
    <t>Short-Term 
(within 12 months)</t>
  </si>
  <si>
    <t xml:space="preserve">TD </t>
  </si>
  <si>
    <t>Pre-Maturity Minimum Ratings</t>
  </si>
  <si>
    <t xml:space="preserve">Establish the Reserve Fund and fund up to the Reserve Fund Required Amount </t>
  </si>
  <si>
    <t>P-1 (cr)</t>
  </si>
  <si>
    <t>Reserve Fund Threshold Ratings</t>
  </si>
  <si>
    <t>Transfer the registered title to the Guarantor</t>
  </si>
  <si>
    <t>BBB (low)</t>
  </si>
  <si>
    <t>Registration of Title Threshold Ratings</t>
  </si>
  <si>
    <t xml:space="preserve">A </t>
  </si>
  <si>
    <t>Replace</t>
  </si>
  <si>
    <t>R-1 (low)</t>
  </si>
  <si>
    <t>BMO</t>
  </si>
  <si>
    <t>Standby Account Bank  &amp; Standby GDA Provider Threshold Ratings</t>
  </si>
  <si>
    <t>Replace with Standby Account Bank</t>
  </si>
  <si>
    <t>Account Bank and GDA Provider Threshold Ratings</t>
  </si>
  <si>
    <t>Replace within 60 days</t>
  </si>
  <si>
    <t>Baa3</t>
  </si>
  <si>
    <t>Servicer Replacement Threshold Ratings</t>
  </si>
  <si>
    <r>
      <t>BBB (low)</t>
    </r>
    <r>
      <rPr>
        <vertAlign val="superscript"/>
        <sz val="16"/>
        <rFont val="Arial"/>
        <family val="2"/>
      </rPr>
      <t xml:space="preserve"> </t>
    </r>
  </si>
  <si>
    <t>Deposit cashflows to the Cash Manager within 2 business days or the GDA Account, as applicable</t>
  </si>
  <si>
    <t>Servicer Deposit Threshold Ratings</t>
  </si>
  <si>
    <t>Ratings Threshold</t>
  </si>
  <si>
    <t>Specified Rating Related Action when 
Ratings Triggers are below the Threshold</t>
  </si>
  <si>
    <t>Moody's</t>
  </si>
  <si>
    <t>Counterparty</t>
  </si>
  <si>
    <t>Ratings Trigger</t>
  </si>
  <si>
    <r>
      <t>Ratings Triggers</t>
    </r>
    <r>
      <rPr>
        <b/>
        <vertAlign val="superscript"/>
        <sz val="15"/>
        <rFont val="Arial"/>
        <family val="2"/>
      </rPr>
      <t>(1)</t>
    </r>
  </si>
  <si>
    <t>Ratings Triggers and Requirements (continued)</t>
  </si>
  <si>
    <r>
      <rPr>
        <vertAlign val="superscript"/>
        <sz val="14"/>
        <rFont val="Arial"/>
        <family val="2"/>
      </rPr>
      <t xml:space="preserve">(3) </t>
    </r>
    <r>
      <rPr>
        <sz val="14"/>
        <rFont val="Arial"/>
        <family val="2"/>
      </rPr>
      <t>Subject to conversion under the bank recapitalization "bail-in" regime.</t>
    </r>
  </si>
  <si>
    <r>
      <rPr>
        <vertAlign val="superscript"/>
        <sz val="14"/>
        <rFont val="Arial"/>
        <family val="2"/>
      </rPr>
      <t>(2)</t>
    </r>
    <r>
      <rPr>
        <sz val="14"/>
        <rFont val="Arial"/>
        <family val="2"/>
      </rPr>
      <t xml:space="preserve"> Includes: (a) Senior debt issued prior to September 23, 2018; and (b) Senior debt issued on or after September 23, 2018 which is excluded from the bank recapitalization "bail-in" regime.</t>
    </r>
  </si>
  <si>
    <r>
      <rPr>
        <vertAlign val="superscript"/>
        <sz val="14"/>
        <rFont val="Arial"/>
        <family val="2"/>
      </rPr>
      <t xml:space="preserve">(1) </t>
    </r>
    <r>
      <rPr>
        <sz val="14"/>
        <rFont val="Arial"/>
        <family val="2"/>
      </rPr>
      <t>Credit ratings are not recommendations to purchase, sell, or hold a financial obligation in as much as they do not comment on market price or suitability for a particular investor. Ratings are subject to revision or withdrawal at any time by the rating organization.</t>
    </r>
  </si>
  <si>
    <t xml:space="preserve">Obtain a guarantee from a credit support provider or replace </t>
  </si>
  <si>
    <t>P-2 (cr)</t>
  </si>
  <si>
    <t>Cash Manager Required Ratings</t>
  </si>
  <si>
    <t>(a) Direct Servicer to deposit cashflows directly into the GDA Account; and 
(b) all amounts held by Cash Manager belonging to the Guarantor to be deposited to the GDA Account or Transaction Account, as applicable, within 5 business days</t>
  </si>
  <si>
    <t>Cash Management Deposit Ratings</t>
  </si>
  <si>
    <t>Ratings Triggers</t>
  </si>
  <si>
    <t>R-1 (high)</t>
  </si>
  <si>
    <t>Stable</t>
  </si>
  <si>
    <t>Ratings Outlook</t>
  </si>
  <si>
    <t>AA (low)</t>
  </si>
  <si>
    <t>A2</t>
  </si>
  <si>
    <r>
      <t>Senior Debt</t>
    </r>
    <r>
      <rPr>
        <vertAlign val="superscript"/>
        <sz val="16"/>
        <rFont val="Arial"/>
        <family val="2"/>
      </rPr>
      <t xml:space="preserve"> (3)</t>
    </r>
  </si>
  <si>
    <t xml:space="preserve">AA </t>
  </si>
  <si>
    <t>Aa2</t>
  </si>
  <si>
    <r>
      <t>Long Term Deposits/Legacy Senior Debt</t>
    </r>
    <r>
      <rPr>
        <vertAlign val="superscript"/>
        <sz val="16"/>
        <rFont val="Arial"/>
        <family val="2"/>
      </rPr>
      <t xml:space="preserve"> (2) </t>
    </r>
  </si>
  <si>
    <r>
      <t xml:space="preserve">Bank of Montreal's Ratings </t>
    </r>
    <r>
      <rPr>
        <vertAlign val="superscript"/>
        <sz val="16"/>
        <rFont val="Arial"/>
        <family val="2"/>
      </rPr>
      <t>(1)</t>
    </r>
    <r>
      <rPr>
        <sz val="16"/>
        <rFont val="Arial"/>
        <family val="2"/>
      </rPr>
      <t>:</t>
    </r>
  </si>
  <si>
    <t>P-1 (cr)/Aa1 (cr)</t>
  </si>
  <si>
    <t>Counterparty Risk Assessment (Short-Term/Long-Term)</t>
  </si>
  <si>
    <t xml:space="preserve">Stable </t>
  </si>
  <si>
    <t>Aa3</t>
  </si>
  <si>
    <r>
      <t xml:space="preserve">Senior Debt </t>
    </r>
    <r>
      <rPr>
        <vertAlign val="superscript"/>
        <sz val="16"/>
        <rFont val="Arial"/>
        <family val="2"/>
      </rPr>
      <t>(3)</t>
    </r>
  </si>
  <si>
    <t>AA (high)</t>
  </si>
  <si>
    <t>Aa1</t>
  </si>
  <si>
    <r>
      <t>Legacy Senior Debt</t>
    </r>
    <r>
      <rPr>
        <vertAlign val="superscript"/>
        <sz val="16"/>
        <rFont val="Arial"/>
        <family val="2"/>
      </rPr>
      <t xml:space="preserve"> (2) </t>
    </r>
  </si>
  <si>
    <r>
      <t xml:space="preserve">The Toronto-Dominion Bank's Ratings </t>
    </r>
    <r>
      <rPr>
        <vertAlign val="superscript"/>
        <sz val="16"/>
        <rFont val="Arial"/>
        <family val="2"/>
      </rPr>
      <t>(1)</t>
    </r>
    <r>
      <rPr>
        <sz val="16"/>
        <rFont val="Arial"/>
        <family val="2"/>
      </rPr>
      <t xml:space="preserve">: </t>
    </r>
  </si>
  <si>
    <t>I. B</t>
  </si>
  <si>
    <r>
      <t>DBRS</t>
    </r>
    <r>
      <rPr>
        <b/>
        <u/>
        <vertAlign val="superscript"/>
        <sz val="16"/>
        <rFont val="Arial"/>
        <family val="2"/>
      </rPr>
      <t xml:space="preserve"> </t>
    </r>
  </si>
  <si>
    <r>
      <t>Moody's</t>
    </r>
    <r>
      <rPr>
        <b/>
        <u/>
        <vertAlign val="superscript"/>
        <sz val="16"/>
        <rFont val="Arial"/>
        <family val="2"/>
      </rPr>
      <t xml:space="preserve"> </t>
    </r>
  </si>
  <si>
    <t>Current Ratings</t>
  </si>
  <si>
    <t>Ratings, Triggers and Requirements</t>
  </si>
  <si>
    <r>
      <rPr>
        <vertAlign val="superscript"/>
        <sz val="14"/>
        <rFont val="Arial"/>
        <family val="2"/>
      </rPr>
      <t xml:space="preserve">(1) </t>
    </r>
    <r>
      <rPr>
        <sz val="14"/>
        <rFont val="Arial"/>
        <family val="2"/>
      </rPr>
      <t>An Extended Due for Payment Date twelve months after the Final Maturity Date has been specified in the Final Terms of each Series.  The Coupon Rate specified in this report in respect of each Series applies until the Final Maturity Date of that Series following which the floating rate of interest specified in the Final Terms of each Series is payable monthly in arrears from and including the Final Maturity Date to but excluding the Extended Due for Payment Date.</t>
    </r>
  </si>
  <si>
    <t>Guarantor Event of Default</t>
  </si>
  <si>
    <t>Issuer Event of Default</t>
  </si>
  <si>
    <t>Events of Default</t>
  </si>
  <si>
    <t>I. D</t>
  </si>
  <si>
    <t>Total:</t>
  </si>
  <si>
    <t>Demand Loan</t>
  </si>
  <si>
    <t>Guarantee Loan</t>
  </si>
  <si>
    <t>Intercompany Loan Balance</t>
  </si>
  <si>
    <t>I. E</t>
  </si>
  <si>
    <t xml:space="preserve">Citibank, N.A. and Citibank, N.A. London Branch </t>
  </si>
  <si>
    <t>Paying Agents</t>
  </si>
  <si>
    <t>Ernst &amp; Young LLP</t>
  </si>
  <si>
    <t>Asset Monitor</t>
  </si>
  <si>
    <t>TD Covered Bond (Legislative) Guarantor Limited Partnership</t>
  </si>
  <si>
    <t xml:space="preserve">Guarantor </t>
  </si>
  <si>
    <t>Computershare Trust Company of Canada</t>
  </si>
  <si>
    <t>Bond Trustee, Custodian, Corporate Services Provider</t>
  </si>
  <si>
    <t>Bank of Montreal</t>
  </si>
  <si>
    <t>Standby Account Bank, Standby GDA Provider</t>
  </si>
  <si>
    <t>Interest Rate Swap Provider, Covered Bond Swap Provider</t>
  </si>
  <si>
    <t>Account Bank, GDA Provider</t>
  </si>
  <si>
    <t>Issuer, Seller, Servicer, Cash Manager</t>
  </si>
  <si>
    <t>Key Parties</t>
  </si>
  <si>
    <t>I. A</t>
  </si>
  <si>
    <t>Weighted average remaining maturity of Loans in the cover pool</t>
  </si>
  <si>
    <t>Weighted average maturity of Outstanding Covered Bonds</t>
  </si>
  <si>
    <t>IV. K</t>
  </si>
  <si>
    <t>OSFI Covered Bond Limit</t>
  </si>
  <si>
    <t>II. I</t>
  </si>
  <si>
    <t>Covered Bonds currently outstanding (CAD Equivalent):</t>
  </si>
  <si>
    <t>AAA</t>
  </si>
  <si>
    <t>Aaa</t>
  </si>
  <si>
    <t>€</t>
  </si>
  <si>
    <t>CBL28</t>
  </si>
  <si>
    <t>US$</t>
  </si>
  <si>
    <t>CBL27</t>
  </si>
  <si>
    <t>CBL26</t>
  </si>
  <si>
    <t>Float</t>
  </si>
  <si>
    <t>SONIA +0.47%</t>
  </si>
  <si>
    <t>£</t>
  </si>
  <si>
    <t>CBL25</t>
  </si>
  <si>
    <t>CBL24</t>
  </si>
  <si>
    <t xml:space="preserve">3.3500%
</t>
  </si>
  <si>
    <t>CBL23</t>
  </si>
  <si>
    <t>3 month BA + 0.31%</t>
  </si>
  <si>
    <t>C$</t>
  </si>
  <si>
    <t>CBL22</t>
  </si>
  <si>
    <t>3 month GBP LIBOR +0.27%</t>
  </si>
  <si>
    <t>CBL21</t>
  </si>
  <si>
    <t>CBL20</t>
  </si>
  <si>
    <t>CBL19</t>
  </si>
  <si>
    <t>3 month GBP LIBOR + 0.22%</t>
  </si>
  <si>
    <t>CBL18</t>
  </si>
  <si>
    <t>CBL17</t>
  </si>
  <si>
    <t>CBL16</t>
  </si>
  <si>
    <t>CBL15</t>
  </si>
  <si>
    <t>CBL14-3</t>
  </si>
  <si>
    <t>CBL14-2</t>
  </si>
  <si>
    <t>CBL14</t>
  </si>
  <si>
    <t>CBL13</t>
  </si>
  <si>
    <t>CBL12-2</t>
  </si>
  <si>
    <t>CBL12</t>
  </si>
  <si>
    <t>CBL10</t>
  </si>
  <si>
    <t>CBL9</t>
  </si>
  <si>
    <t>CBL8</t>
  </si>
  <si>
    <t>CBL6</t>
  </si>
  <si>
    <t>3 month BBSW + 0.63%</t>
  </si>
  <si>
    <t>A$</t>
  </si>
  <si>
    <t>CBL5</t>
  </si>
  <si>
    <t>CBL4</t>
  </si>
  <si>
    <t>CBL3</t>
  </si>
  <si>
    <t>DBRS Rating</t>
  </si>
  <si>
    <t>Moody's Rating</t>
  </si>
  <si>
    <t>Final Maturity</t>
  </si>
  <si>
    <t>CAD Equivalent</t>
  </si>
  <si>
    <t>Exchange Rate</t>
  </si>
  <si>
    <t>Coupon Rate</t>
  </si>
  <si>
    <t>Initial Principal</t>
  </si>
  <si>
    <r>
      <t>Series</t>
    </r>
    <r>
      <rPr>
        <b/>
        <u/>
        <vertAlign val="superscript"/>
        <sz val="16"/>
        <rFont val="Arial"/>
        <family val="2"/>
      </rPr>
      <t>(1)</t>
    </r>
  </si>
  <si>
    <t>I. F-K, L</t>
  </si>
  <si>
    <t>Programme Information</t>
  </si>
  <si>
    <t>THESE COVERED BONDS HAVE NOT BEEN APPROVED OR DISAPPROVED BY CANADA MORTGAGE AND HOUSING CORPORATION ("CMHC") NOR HAS CMHC PASSED UPON THE ACCURACY OR ADEQUACY OF THIS DISCLOSURE DOCUMENT. THESE COVERED BONDS ARE NOT INSURED OR GUARANTEED BY CMHC OR THE GOVERNMENT OF CANADA OR ANY OTHER AGENCY THEREOF.</t>
  </si>
  <si>
    <t>The information set forth below has been obtained and based upon sources believed by The Toronto-Dominion Bank (“TD”) to be accurate, however, TD makes no representation or warranty, express or implied, in relation to the accuracy, completeness or reliability of the information contained herein. Past performance should not be taken as an indication or guarantee of future performance, and no representation or warranty, express or implied, is made regarding future performance. We assume no liability for any errors or any reliance you place on the information provided herein.</t>
  </si>
  <si>
    <t>This material is for distribution only under such circumstances as may be permitted by applicable law.  This material is published solely for informational purposes and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t>
  </si>
  <si>
    <t>This report contains information regarding TD Covered Bond (Legislative) Programme's Cover Pool as of the indicated Calculation Date. The composition of the Cover Pool will change as Loans (and their Related Security) are added and removed from the Cover Pool from time to time and, accordingly, the characteristics and performance of the Loans (and their Related Security) in the Cover Pool will vary over time.</t>
  </si>
  <si>
    <t>Date of Report:</t>
  </si>
  <si>
    <t>Calculation Date:</t>
  </si>
  <si>
    <t>TD Covered Bond (Legislative) Programme Monthly Investor Report</t>
  </si>
  <si>
    <t>OE.3.2.4</t>
  </si>
  <si>
    <t>OE.3.2.3</t>
  </si>
  <si>
    <t>OE.3.2.2</t>
  </si>
  <si>
    <t>&gt;90 days</t>
  </si>
  <si>
    <t>OE.3.2.1</t>
  </si>
  <si>
    <t>&gt;= 180 days</t>
  </si>
  <si>
    <t>E.3.2.5</t>
  </si>
  <si>
    <t>90-&lt;180 days</t>
  </si>
  <si>
    <t>E.3.2.4</t>
  </si>
  <si>
    <t>60-&lt;90 days</t>
  </si>
  <si>
    <t>E.3.2.3</t>
  </si>
  <si>
    <t>30-&lt;60 days</t>
  </si>
  <si>
    <t>E.3.2.2</t>
  </si>
  <si>
    <t>&lt;30 days</t>
  </si>
  <si>
    <t>E.3.2.1</t>
  </si>
  <si>
    <t>% Total Loans</t>
  </si>
  <si>
    <t>% Shipping Loans</t>
  </si>
  <si>
    <t>% Public Sector Assets</t>
  </si>
  <si>
    <t>2. Arrears</t>
  </si>
  <si>
    <t>OE.3.1.4</t>
  </si>
  <si>
    <t>OE.3.1.3</t>
  </si>
  <si>
    <t>OE.3.1.2</t>
  </si>
  <si>
    <t>OE.3.1.1</t>
  </si>
  <si>
    <t>Weighted Average Maturity (months)**</t>
  </si>
  <si>
    <t>E.3.1.2</t>
  </si>
  <si>
    <t>E.3.1.1</t>
  </si>
  <si>
    <t>Total Assets</t>
  </si>
  <si>
    <t>1. General Information</t>
  </si>
  <si>
    <t>3.  Additional information on the asset distribution</t>
  </si>
  <si>
    <t>OE.2.1.13</t>
  </si>
  <si>
    <t>OE.2.1.12</t>
  </si>
  <si>
    <t>OE.2.1.11</t>
  </si>
  <si>
    <t>OE.2.1.10</t>
  </si>
  <si>
    <t>OE.2.1.9</t>
  </si>
  <si>
    <t>OE.2.1.8</t>
  </si>
  <si>
    <t>OE.2.1.7</t>
  </si>
  <si>
    <t>OE.2.1.6</t>
  </si>
  <si>
    <t>OE.2.1.5</t>
  </si>
  <si>
    <t>OE.2.1.4</t>
  </si>
  <si>
    <t>OE.2.1.3</t>
  </si>
  <si>
    <t>OE.2.1.2</t>
  </si>
  <si>
    <t>OE.2.1.1</t>
  </si>
  <si>
    <t>E.2.1.25</t>
  </si>
  <si>
    <t>E.2.1.24</t>
  </si>
  <si>
    <t>E.2.1.23</t>
  </si>
  <si>
    <t>E.2.1.22</t>
  </si>
  <si>
    <t>E.2.1.21</t>
  </si>
  <si>
    <t>E.2.1.20</t>
  </si>
  <si>
    <t>E.2.1.19</t>
  </si>
  <si>
    <t>E.2.1.18</t>
  </si>
  <si>
    <t>E.2.1.17</t>
  </si>
  <si>
    <t>E.2.1.16</t>
  </si>
  <si>
    <t>E.2.1.15</t>
  </si>
  <si>
    <t>E.2.1.14</t>
  </si>
  <si>
    <t>E.2.1.13</t>
  </si>
  <si>
    <t>E.2.1.12</t>
  </si>
  <si>
    <t>E.2.1.11</t>
  </si>
  <si>
    <t>E.2.1.10</t>
  </si>
  <si>
    <t>E.2.1.9</t>
  </si>
  <si>
    <t>E.2.1.8</t>
  </si>
  <si>
    <t>E.2.1.7</t>
  </si>
  <si>
    <t>E.2.1.6</t>
  </si>
  <si>
    <t>E.2.1.5</t>
  </si>
  <si>
    <t>E.2.1.4</t>
  </si>
  <si>
    <t>E.2.1.3</t>
  </si>
  <si>
    <t>Currency Rate</t>
  </si>
  <si>
    <t>PT3QB789TSUIDF371261</t>
  </si>
  <si>
    <t>E.2.1.2</t>
  </si>
  <si>
    <t>Interest Rate</t>
  </si>
  <si>
    <t>E.2.1.1</t>
  </si>
  <si>
    <t>Type of Swap</t>
  </si>
  <si>
    <t>Legal Entity Identifier (LEI)*</t>
  </si>
  <si>
    <t>Guarantor (if applicable)</t>
  </si>
  <si>
    <t>Swap Counterparties</t>
  </si>
  <si>
    <t>2.  Additional information on the swaps</t>
  </si>
  <si>
    <t>OE.1.1.8</t>
  </si>
  <si>
    <t>OE.1.1.7</t>
  </si>
  <si>
    <t>OE.1.1.6</t>
  </si>
  <si>
    <t>OE.1.1.5</t>
  </si>
  <si>
    <t>OE.1.1.4</t>
  </si>
  <si>
    <t>OE.1.1.3</t>
  </si>
  <si>
    <t>OE.1.1.2</t>
  </si>
  <si>
    <t>OE.1.1.1</t>
  </si>
  <si>
    <t>213800C8NW2XPOXYIC47</t>
  </si>
  <si>
    <t>Cover Pool Monitor</t>
  </si>
  <si>
    <t>E.1.1.11</t>
  </si>
  <si>
    <t xml:space="preserve">549300FOILUVZ0QCR072 </t>
  </si>
  <si>
    <t>Trustee</t>
  </si>
  <si>
    <t>E.1.1.10</t>
  </si>
  <si>
    <t>Account bank guarantor</t>
  </si>
  <si>
    <t>E.1.1.9</t>
  </si>
  <si>
    <t xml:space="preserve"> NQQ6HPCNCCU6TUTQYE16</t>
  </si>
  <si>
    <t xml:space="preserve">Bank of Montreal </t>
  </si>
  <si>
    <t>Standby account bank</t>
  </si>
  <si>
    <t>E.1.1.8</t>
  </si>
  <si>
    <t>Account bank</t>
  </si>
  <si>
    <t>E.1.1.7</t>
  </si>
  <si>
    <t>Back-up cash manager</t>
  </si>
  <si>
    <t>E.1.1.6</t>
  </si>
  <si>
    <t xml:space="preserve">Cash manager </t>
  </si>
  <si>
    <t>E.1.1.5</t>
  </si>
  <si>
    <t>BUS facilitator</t>
  </si>
  <si>
    <t>E.1.1.4</t>
  </si>
  <si>
    <t>Back-up servicer</t>
  </si>
  <si>
    <t>E.1.1.3</t>
  </si>
  <si>
    <t>E.1.1.2</t>
  </si>
  <si>
    <t>Sponsor (if applicable)</t>
  </si>
  <si>
    <t>E.1.1.1</t>
  </si>
  <si>
    <t>Name</t>
  </si>
  <si>
    <t>Transaction Counterparties</t>
  </si>
  <si>
    <t>1.  Additional information on the programme</t>
  </si>
  <si>
    <t>** Weighted Average Maturity = Remaining Term to Maturity</t>
  </si>
  <si>
    <t>* Legal Entity Identifier (LEI) finder: http://www.lei-lookup.com/#!search</t>
  </si>
  <si>
    <t>ND4</t>
  </si>
  <si>
    <t>Confidential</t>
  </si>
  <si>
    <t>1. Additional information on the programme</t>
  </si>
  <si>
    <t>CONTENT OF TAB E</t>
  </si>
  <si>
    <t xml:space="preserve"> Reason for No Data in Worksheet E. </t>
  </si>
  <si>
    <t>E. Harmonised Transparency Template - Optional ECB - ECAIs Data Disclosure</t>
  </si>
  <si>
    <t>This addendum is optional</t>
  </si>
  <si>
    <t xml:space="preserve"> </t>
  </si>
  <si>
    <t>Pass</t>
  </si>
  <si>
    <t>ok</t>
  </si>
  <si>
    <t>Amended on October 16, 2019</t>
  </si>
  <si>
    <t>AMENDED</t>
  </si>
  <si>
    <t>22/08/19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</si>
</sst>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5" formatCode="&quot;$&quot;#,##0_);\(&quot;$&quot;#,##0\)"/>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0.0"/>
    <numFmt numFmtId="165" formatCode="0.0%"/>
    <numFmt numFmtId="166" formatCode="0.0"/>
    <numFmt numFmtId="167" formatCode="&quot;$&quot;#,##0.0_);\(&quot;$&quot;#,##0.0\)"/>
    <numFmt numFmtId="168" formatCode="_(* #,##0_);_(* \(#,##0\);_(* &quot;-&quot;??_);_(@_)"/>
    <numFmt numFmtId="169" formatCode="_(&quot;$&quot;* #,##0_);_(&quot;$&quot;* \(#,##0\);_(&quot;$&quot;* &quot;-&quot;??_);_(@_)"/>
    <numFmt numFmtId="170" formatCode="_(&quot;$&quot;* #,##0.0000000000_);_(&quot;$&quot;* \(#,##0.0000000000\);_(&quot;$&quot;* &quot;-&quot;_);_(@_)"/>
    <numFmt numFmtId="171" formatCode="_(&quot;$&quot;* #,##0.000_);_(&quot;$&quot;* \(#,##0.000\);_(&quot;$&quot;* &quot;-&quot;_);_(@_)"/>
    <numFmt numFmtId="172" formatCode="0.000%"/>
    <numFmt numFmtId="173" formatCode="[$-409]mmmm\ d\,\ yyyy;@"/>
    <numFmt numFmtId="174" formatCode="0.0000"/>
    <numFmt numFmtId="175" formatCode="0.000000000000000%"/>
  </numFmts>
  <fonts count="78" x14ac:knownFonts="1">
    <font>
      <sz val="11"/>
      <color theme="1"/>
      <name val="Calibri"/>
      <family val="2"/>
      <scheme val="minor"/>
    </font>
    <font>
      <sz val="11"/>
      <color theme="1"/>
      <name val="Calibri"/>
      <family val="2"/>
      <scheme val="minor"/>
    </font>
    <font>
      <b/>
      <sz val="11"/>
      <color rgb="FFFA7D00"/>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9"/>
      <color theme="1"/>
      <name val="Calibri"/>
      <family val="2"/>
      <scheme val="minor"/>
    </font>
    <font>
      <sz val="10"/>
      <name val="Calibri"/>
      <family val="2"/>
      <scheme val="minor"/>
    </font>
    <font>
      <u/>
      <sz val="11"/>
      <color theme="10"/>
      <name val="Calibri"/>
      <family val="2"/>
      <scheme val="minor"/>
    </font>
    <font>
      <b/>
      <sz val="10"/>
      <name val="Calibri"/>
      <family val="2"/>
      <scheme val="minor"/>
    </font>
    <font>
      <b/>
      <sz val="16"/>
      <color theme="1"/>
      <name val="Calibri"/>
      <family val="2"/>
      <scheme val="minor"/>
    </font>
    <font>
      <b/>
      <sz val="20"/>
      <color theme="1"/>
      <name val="Calibri"/>
      <family val="2"/>
      <scheme val="minor"/>
    </font>
    <font>
      <b/>
      <sz val="24"/>
      <color theme="9" tint="-0.249977111117893"/>
      <name val="Calibri"/>
      <family val="2"/>
      <scheme val="minor"/>
    </font>
    <font>
      <b/>
      <sz val="24"/>
      <color theme="1"/>
      <name val="Calibri"/>
      <family val="2"/>
      <scheme val="minor"/>
    </font>
    <font>
      <b/>
      <sz val="14"/>
      <color theme="1"/>
      <name val="Calibri"/>
      <family val="2"/>
      <scheme val="minor"/>
    </font>
    <font>
      <sz val="10"/>
      <color theme="1"/>
      <name val="Arial"/>
      <family val="2"/>
    </font>
    <font>
      <sz val="11"/>
      <name val="Calibri"/>
      <family val="2"/>
      <scheme val="minor"/>
    </font>
    <font>
      <i/>
      <sz val="11"/>
      <name val="Calibri"/>
      <family val="2"/>
      <scheme val="minor"/>
    </font>
    <font>
      <b/>
      <u/>
      <sz val="11"/>
      <name val="Calibri"/>
      <family val="2"/>
      <scheme val="minor"/>
    </font>
    <font>
      <b/>
      <sz val="11"/>
      <name val="Calibri"/>
      <family val="2"/>
      <scheme val="minor"/>
    </font>
    <font>
      <b/>
      <i/>
      <sz val="11"/>
      <name val="Calibri"/>
      <family val="2"/>
      <scheme val="minor"/>
    </font>
    <font>
      <b/>
      <sz val="14"/>
      <color theme="0"/>
      <name val="Calibri"/>
      <family val="2"/>
      <scheme val="minor"/>
    </font>
    <font>
      <sz val="11"/>
      <color theme="6" tint="-0.249977111117893"/>
      <name val="Calibri"/>
      <family val="2"/>
      <scheme val="minor"/>
    </font>
    <font>
      <i/>
      <sz val="9"/>
      <name val="Calibri"/>
      <family val="2"/>
      <scheme val="minor"/>
    </font>
    <font>
      <i/>
      <u/>
      <sz val="9"/>
      <name val="Calibri"/>
      <family val="2"/>
      <scheme val="minor"/>
    </font>
    <font>
      <sz val="10"/>
      <name val="Arial"/>
      <family val="2"/>
    </font>
    <font>
      <i/>
      <sz val="11"/>
      <color theme="1"/>
      <name val="Calibri"/>
      <family val="2"/>
      <scheme val="minor"/>
    </font>
    <font>
      <b/>
      <sz val="10"/>
      <color theme="1"/>
      <name val="Calibri"/>
      <family val="2"/>
      <scheme val="minor"/>
    </font>
    <font>
      <b/>
      <u/>
      <sz val="11"/>
      <color theme="10"/>
      <name val="Calibri"/>
      <family val="2"/>
      <scheme val="minor"/>
    </font>
    <font>
      <b/>
      <i/>
      <sz val="14"/>
      <color theme="0"/>
      <name val="Calibri"/>
      <family val="2"/>
      <scheme val="minor"/>
    </font>
    <font>
      <u/>
      <sz val="11"/>
      <name val="Calibri"/>
      <family val="2"/>
      <scheme val="minor"/>
    </font>
    <font>
      <sz val="10"/>
      <color theme="0"/>
      <name val="Arial"/>
      <family val="2"/>
    </font>
    <font>
      <sz val="16"/>
      <color theme="1"/>
      <name val="Calibri"/>
      <family val="2"/>
      <scheme val="minor"/>
    </font>
    <font>
      <sz val="14"/>
      <name val="Calibri"/>
      <family val="2"/>
      <scheme val="minor"/>
    </font>
    <font>
      <sz val="10"/>
      <color indexed="9"/>
      <name val="Arial"/>
      <family val="2"/>
    </font>
    <font>
      <b/>
      <sz val="14"/>
      <color theme="0"/>
      <name val="Arial"/>
      <family val="2"/>
    </font>
    <font>
      <b/>
      <sz val="18"/>
      <color theme="0"/>
      <name val="Arial"/>
      <family val="2"/>
    </font>
    <font>
      <sz val="13"/>
      <name val="Arial"/>
      <family val="2"/>
    </font>
    <font>
      <sz val="14"/>
      <name val="Arial"/>
      <family val="2"/>
    </font>
    <font>
      <vertAlign val="superscript"/>
      <sz val="14"/>
      <name val="Arial"/>
      <family val="2"/>
    </font>
    <font>
      <b/>
      <sz val="16"/>
      <name val="Arial"/>
      <family val="2"/>
    </font>
    <font>
      <sz val="16"/>
      <name val="Arial"/>
      <family val="2"/>
    </font>
    <font>
      <b/>
      <u/>
      <sz val="16"/>
      <name val="Arial"/>
      <family val="2"/>
    </font>
    <font>
      <b/>
      <sz val="14"/>
      <name val="Arial"/>
      <family val="2"/>
    </font>
    <font>
      <b/>
      <vertAlign val="superscript"/>
      <sz val="18"/>
      <color indexed="9"/>
      <name val="Arial"/>
      <family val="2"/>
    </font>
    <font>
      <b/>
      <sz val="18"/>
      <color indexed="9"/>
      <name val="Arial"/>
      <family val="2"/>
    </font>
    <font>
      <sz val="12"/>
      <name val="Times New Roman"/>
      <family val="1"/>
    </font>
    <font>
      <sz val="12"/>
      <color theme="0"/>
      <name val="Times New Roman"/>
      <family val="1"/>
    </font>
    <font>
      <sz val="12"/>
      <name val="Arial"/>
      <family val="2"/>
    </font>
    <font>
      <sz val="12"/>
      <color theme="0"/>
      <name val="Arial"/>
      <family val="2"/>
    </font>
    <font>
      <b/>
      <sz val="12"/>
      <name val="Arial"/>
      <family val="2"/>
    </font>
    <font>
      <sz val="16"/>
      <color rgb="FFFF0000"/>
      <name val="Arial"/>
      <family val="2"/>
    </font>
    <font>
      <sz val="16"/>
      <color indexed="8"/>
      <name val="Arial"/>
      <family val="2"/>
    </font>
    <font>
      <u/>
      <sz val="12"/>
      <name val="Arial"/>
      <family val="2"/>
    </font>
    <font>
      <b/>
      <u/>
      <sz val="12"/>
      <name val="Arial"/>
      <family val="2"/>
    </font>
    <font>
      <b/>
      <sz val="12"/>
      <color theme="0"/>
      <name val="Arial"/>
      <family val="2"/>
    </font>
    <font>
      <b/>
      <vertAlign val="superscript"/>
      <sz val="14"/>
      <color theme="0"/>
      <name val="Arial"/>
      <family val="2"/>
    </font>
    <font>
      <sz val="11"/>
      <name val="Arial"/>
      <family val="2"/>
    </font>
    <font>
      <vertAlign val="superscript"/>
      <sz val="16"/>
      <name val="Arial"/>
      <family val="2"/>
    </font>
    <font>
      <sz val="16"/>
      <color theme="0"/>
      <name val="Arial"/>
      <family val="2"/>
    </font>
    <font>
      <b/>
      <sz val="14"/>
      <color theme="1" tint="0.34998626667073579"/>
      <name val="Arial"/>
      <family val="2"/>
    </font>
    <font>
      <sz val="12"/>
      <color indexed="9"/>
      <name val="Arial"/>
      <family val="2"/>
    </font>
    <font>
      <b/>
      <u/>
      <sz val="14"/>
      <name val="Arial"/>
      <family val="2"/>
    </font>
    <font>
      <sz val="9"/>
      <name val="Arial"/>
      <family val="2"/>
    </font>
    <font>
      <u/>
      <sz val="16"/>
      <name val="Arial"/>
      <family val="2"/>
    </font>
    <font>
      <b/>
      <sz val="15"/>
      <name val="Arial"/>
      <family val="2"/>
    </font>
    <font>
      <sz val="15"/>
      <name val="Arial"/>
      <family val="2"/>
    </font>
    <font>
      <b/>
      <vertAlign val="superscript"/>
      <sz val="15"/>
      <name val="Arial"/>
      <family val="2"/>
    </font>
    <font>
      <b/>
      <u/>
      <sz val="13"/>
      <name val="Arial"/>
      <family val="2"/>
    </font>
    <font>
      <b/>
      <u/>
      <vertAlign val="superscript"/>
      <sz val="16"/>
      <name val="Arial"/>
      <family val="2"/>
    </font>
    <font>
      <sz val="10"/>
      <color indexed="22"/>
      <name val="Arial"/>
      <family val="2"/>
    </font>
    <font>
      <b/>
      <sz val="16"/>
      <color theme="0"/>
      <name val="Arial"/>
      <family val="2"/>
    </font>
    <font>
      <b/>
      <sz val="10"/>
      <color theme="0"/>
      <name val="Arial"/>
      <family val="2"/>
    </font>
    <font>
      <b/>
      <sz val="24"/>
      <name val="Arial"/>
      <family val="2"/>
    </font>
    <font>
      <i/>
      <sz val="11"/>
      <color rgb="FF0070C0"/>
      <name val="Calibri"/>
      <family val="2"/>
      <scheme val="minor"/>
    </font>
    <font>
      <b/>
      <sz val="11"/>
      <color rgb="FFFF0000"/>
      <name val="Calibri"/>
      <family val="2"/>
      <scheme val="minor"/>
    </font>
    <font>
      <b/>
      <sz val="9"/>
      <color theme="1"/>
      <name val="Calibri"/>
      <family val="2"/>
      <scheme val="minor"/>
    </font>
    <font>
      <sz val="18"/>
      <name val="Arial"/>
      <family val="2"/>
    </font>
  </fonts>
  <fills count="10">
    <fill>
      <patternFill patternType="none"/>
    </fill>
    <fill>
      <patternFill patternType="gray125"/>
    </fill>
    <fill>
      <patternFill patternType="solid">
        <fgColor rgb="FFF2F2F2"/>
      </patternFill>
    </fill>
    <fill>
      <patternFill patternType="solid">
        <fgColor rgb="FF243386"/>
        <bgColor indexed="64"/>
      </patternFill>
    </fill>
    <fill>
      <patternFill patternType="solid">
        <fgColor rgb="FFE36E00"/>
        <bgColor indexed="64"/>
      </patternFill>
    </fill>
    <fill>
      <patternFill patternType="solid">
        <fgColor theme="9" tint="0.39997558519241921"/>
        <bgColor indexed="64"/>
      </patternFill>
    </fill>
    <fill>
      <patternFill patternType="solid">
        <fgColor rgb="FF847A75"/>
        <bgColor indexed="64"/>
      </patternFill>
    </fill>
    <fill>
      <patternFill patternType="solid">
        <fgColor rgb="FFFFC000"/>
        <bgColor indexed="64"/>
      </patternFill>
    </fill>
    <fill>
      <patternFill patternType="solid">
        <fgColor rgb="FF66B559"/>
        <bgColor indexed="64"/>
      </patternFill>
    </fill>
    <fill>
      <patternFill patternType="solid">
        <fgColor theme="0"/>
        <bgColor indexed="64"/>
      </patternFill>
    </fill>
  </fills>
  <borders count="19">
    <border>
      <left/>
      <right/>
      <top/>
      <bottom/>
      <diagonal/>
    </border>
    <border>
      <left style="thin">
        <color rgb="FF7F7F7F"/>
      </left>
      <right style="thin">
        <color rgb="FF7F7F7F"/>
      </right>
      <top style="thin">
        <color rgb="FF7F7F7F"/>
      </top>
      <bottom style="thin">
        <color rgb="FF7F7F7F"/>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rgb="FFE36E00"/>
      </left>
      <right style="medium">
        <color rgb="FFE36E00"/>
      </right>
      <top/>
      <bottom style="medium">
        <color rgb="FFE36E00"/>
      </bottom>
      <diagonal/>
    </border>
    <border>
      <left style="medium">
        <color rgb="FFE36E00"/>
      </left>
      <right style="medium">
        <color rgb="FFE36E00"/>
      </right>
      <top/>
      <bottom/>
      <diagonal/>
    </border>
    <border>
      <left style="medium">
        <color rgb="FFE36E00"/>
      </left>
      <right style="medium">
        <color rgb="FFE36E00"/>
      </right>
      <top style="medium">
        <color rgb="FFE36E00"/>
      </top>
      <bottom/>
      <diagonal/>
    </border>
    <border>
      <left style="thin">
        <color rgb="FF243386"/>
      </left>
      <right style="medium">
        <color rgb="FF243386"/>
      </right>
      <top style="medium">
        <color rgb="FF243386"/>
      </top>
      <bottom style="medium">
        <color rgb="FF243386"/>
      </bottom>
      <diagonal/>
    </border>
    <border>
      <left/>
      <right/>
      <top/>
      <bottom style="medium">
        <color rgb="FF243386"/>
      </bottom>
      <diagonal/>
    </border>
    <border>
      <left/>
      <right/>
      <top style="thin">
        <color indexed="64"/>
      </top>
      <bottom style="double">
        <color indexed="64"/>
      </bottom>
      <diagonal/>
    </border>
    <border>
      <left style="thin">
        <color indexed="8"/>
      </left>
      <right/>
      <top/>
      <bottom/>
      <diagonal/>
    </border>
    <border>
      <left/>
      <right/>
      <top/>
      <bottom style="thin">
        <color indexed="64"/>
      </bottom>
      <diagonal/>
    </border>
    <border>
      <left/>
      <right/>
      <top style="thin">
        <color indexed="64"/>
      </top>
      <bottom/>
      <diagonal/>
    </border>
  </borders>
  <cellStyleXfs count="12">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2" borderId="1" applyNumberFormat="0" applyAlignment="0" applyProtection="0"/>
    <xf numFmtId="0" fontId="8" fillId="0" borderId="0" applyNumberFormat="0" applyFill="0" applyBorder="0" applyAlignment="0" applyProtection="0"/>
    <xf numFmtId="0" fontId="25" fillId="0" borderId="0"/>
    <xf numFmtId="43"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43" fontId="25" fillId="0" borderId="0" applyFont="0" applyFill="0" applyBorder="0" applyAlignment="0" applyProtection="0"/>
    <xf numFmtId="44" fontId="25" fillId="0" borderId="0" applyFont="0" applyFill="0" applyBorder="0" applyAlignment="0" applyProtection="0"/>
    <xf numFmtId="42" fontId="25" fillId="0" borderId="0" applyFont="0" applyFill="0" applyBorder="0" applyAlignment="0" applyProtection="0"/>
  </cellStyleXfs>
  <cellXfs count="446">
    <xf numFmtId="0" fontId="0" fillId="0" borderId="0" xfId="0"/>
    <xf numFmtId="0" fontId="0" fillId="0" borderId="0" xfId="0" applyFont="1"/>
    <xf numFmtId="0" fontId="6" fillId="0" borderId="2" xfId="0" applyFont="1" applyBorder="1"/>
    <xf numFmtId="0" fontId="6" fillId="0" borderId="3" xfId="0" applyFont="1" applyBorder="1"/>
    <xf numFmtId="0" fontId="6" fillId="0" borderId="4" xfId="0" applyFont="1" applyBorder="1"/>
    <xf numFmtId="0" fontId="6" fillId="0" borderId="5" xfId="0" applyFont="1" applyBorder="1"/>
    <xf numFmtId="0" fontId="6" fillId="0" borderId="0" xfId="0" applyFont="1" applyBorder="1"/>
    <xf numFmtId="0" fontId="0" fillId="0" borderId="0" xfId="0" applyFont="1" applyAlignment="1"/>
    <xf numFmtId="0" fontId="6" fillId="0" borderId="6" xfId="0" applyFont="1" applyBorder="1"/>
    <xf numFmtId="0" fontId="7" fillId="0" borderId="0" xfId="0" applyFont="1" applyBorder="1"/>
    <xf numFmtId="0" fontId="5" fillId="0" borderId="0" xfId="4" applyFont="1" applyAlignment="1"/>
    <xf numFmtId="0" fontId="9" fillId="0" borderId="0" xfId="0" applyFont="1" applyBorder="1" applyAlignment="1">
      <alignment horizontal="center"/>
    </xf>
    <xf numFmtId="0" fontId="10" fillId="0" borderId="0" xfId="0" applyFont="1" applyBorder="1" applyAlignment="1">
      <alignment horizontal="center" vertical="center"/>
    </xf>
    <xf numFmtId="0" fontId="10" fillId="0" borderId="0" xfId="0" applyFont="1" applyBorder="1" applyAlignment="1">
      <alignment horizontal="right" vertical="center"/>
    </xf>
    <xf numFmtId="0" fontId="11" fillId="0" borderId="0" xfId="0" applyFont="1" applyBorder="1" applyAlignment="1">
      <alignment horizontal="center" vertical="center"/>
    </xf>
    <xf numFmtId="0" fontId="11" fillId="0" borderId="0" xfId="0" applyFont="1" applyBorder="1" applyAlignment="1">
      <alignment vertical="center" wrapText="1"/>
    </xf>
    <xf numFmtId="0" fontId="13" fillId="0" borderId="0" xfId="0" applyFont="1" applyBorder="1" applyAlignment="1">
      <alignment horizontal="center" vertical="center"/>
    </xf>
    <xf numFmtId="0" fontId="14" fillId="0" borderId="0" xfId="0" applyFont="1" applyBorder="1" applyAlignment="1">
      <alignment horizontal="center"/>
    </xf>
    <xf numFmtId="0" fontId="6" fillId="0" borderId="7" xfId="0" applyFont="1" applyBorder="1"/>
    <xf numFmtId="0" fontId="6" fillId="0" borderId="8" xfId="0" applyFont="1" applyBorder="1"/>
    <xf numFmtId="0" fontId="6" fillId="0" borderId="9" xfId="0" applyFont="1" applyBorder="1"/>
    <xf numFmtId="0" fontId="15"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7" fillId="0" borderId="0" xfId="0" applyFont="1" applyFill="1" applyBorder="1" applyAlignment="1">
      <alignment horizontal="right" vertical="center" wrapText="1"/>
    </xf>
    <xf numFmtId="0" fontId="17" fillId="0" borderId="0" xfId="0" applyFont="1" applyFill="1" applyBorder="1" applyAlignment="1">
      <alignment horizontal="center" vertical="center" wrapText="1"/>
    </xf>
    <xf numFmtId="0" fontId="4" fillId="5" borderId="0" xfId="0" applyFont="1" applyFill="1" applyBorder="1" applyAlignment="1">
      <alignment horizontal="center" vertical="center" wrapText="1"/>
    </xf>
    <xf numFmtId="0" fontId="18" fillId="5" borderId="0" xfId="0" applyFont="1" applyFill="1" applyBorder="1" applyAlignment="1">
      <alignment horizontal="center" vertical="center" wrapText="1"/>
    </xf>
    <xf numFmtId="0" fontId="19" fillId="5" borderId="0" xfId="0" applyFont="1" applyFill="1" applyBorder="1" applyAlignment="1">
      <alignment horizontal="center" vertical="center" wrapText="1"/>
    </xf>
    <xf numFmtId="0" fontId="20" fillId="5" borderId="0" xfId="0" quotePrefix="1" applyFont="1" applyFill="1" applyBorder="1" applyAlignment="1">
      <alignment horizontal="center" vertical="center" wrapText="1"/>
    </xf>
    <xf numFmtId="0" fontId="18"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18" fillId="4" borderId="0" xfId="0" applyFont="1" applyFill="1" applyBorder="1" applyAlignment="1">
      <alignment horizontal="center" vertical="center" wrapText="1"/>
    </xf>
    <xf numFmtId="0" fontId="21" fillId="4" borderId="0" xfId="0" applyFont="1" applyFill="1" applyBorder="1" applyAlignment="1">
      <alignment horizontal="center" vertical="center" wrapText="1"/>
    </xf>
    <xf numFmtId="0" fontId="8" fillId="0" borderId="0" xfId="4"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0" borderId="0" xfId="0" applyFont="1" applyFill="1" applyBorder="1" applyAlignment="1">
      <alignment horizontal="center" vertical="center" wrapText="1"/>
    </xf>
    <xf numFmtId="0" fontId="0" fillId="0" borderId="0" xfId="0" applyFill="1"/>
    <xf numFmtId="0" fontId="8" fillId="0" borderId="0" xfId="4" applyAlignment="1">
      <alignment horizontal="center"/>
    </xf>
    <xf numFmtId="9" fontId="16" fillId="0" borderId="0" xfId="2"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3" fillId="0" borderId="0" xfId="0" applyFont="1" applyFill="1" applyBorder="1" applyAlignment="1">
      <alignment horizontal="left" vertical="center"/>
    </xf>
    <xf numFmtId="0" fontId="16" fillId="0" borderId="0" xfId="0" quotePrefix="1" applyFont="1" applyFill="1" applyBorder="1" applyAlignment="1">
      <alignment horizontal="center" vertical="center" wrapText="1"/>
    </xf>
    <xf numFmtId="0" fontId="16" fillId="0" borderId="0" xfId="0" applyFont="1" applyFill="1" applyBorder="1" applyAlignment="1" applyProtection="1">
      <alignment horizontal="center" vertical="center" wrapText="1"/>
    </xf>
    <xf numFmtId="0" fontId="0" fillId="0" borderId="0" xfId="0" applyFill="1" applyAlignment="1">
      <alignment horizontal="center"/>
    </xf>
    <xf numFmtId="164" fontId="16" fillId="0" borderId="0" xfId="0" applyNumberFormat="1" applyFont="1" applyFill="1" applyBorder="1" applyAlignment="1" applyProtection="1">
      <alignment horizontal="center" vertical="center" wrapText="1"/>
    </xf>
    <xf numFmtId="10" fontId="16" fillId="0" borderId="0" xfId="0" quotePrefix="1" applyNumberFormat="1" applyFont="1" applyFill="1" applyBorder="1" applyAlignment="1">
      <alignment horizontal="center" vertical="center" wrapText="1"/>
    </xf>
    <xf numFmtId="9" fontId="0" fillId="0" borderId="0" xfId="2" quotePrefix="1" applyFont="1" applyFill="1" applyBorder="1" applyAlignment="1">
      <alignment horizontal="center" vertical="center" wrapText="1"/>
    </xf>
    <xf numFmtId="165" fontId="16" fillId="0" borderId="0" xfId="0" quotePrefix="1" applyNumberFormat="1" applyFont="1" applyFill="1" applyBorder="1" applyAlignment="1" applyProtection="1">
      <alignment horizontal="center" vertical="center" wrapText="1"/>
    </xf>
    <xf numFmtId="0" fontId="0" fillId="0" borderId="0" xfId="0" quotePrefix="1" applyFont="1" applyFill="1" applyBorder="1" applyAlignment="1">
      <alignment horizontal="right" vertical="center" wrapText="1"/>
    </xf>
    <xf numFmtId="0" fontId="0" fillId="0" borderId="0" xfId="0" quotePrefix="1" applyFont="1" applyFill="1" applyBorder="1" applyAlignment="1">
      <alignment horizontal="center" vertical="center" wrapText="1"/>
    </xf>
    <xf numFmtId="9" fontId="16" fillId="0" borderId="0" xfId="2" quotePrefix="1" applyFont="1" applyFill="1" applyBorder="1" applyAlignment="1">
      <alignment horizontal="center" vertical="center" wrapText="1"/>
    </xf>
    <xf numFmtId="0" fontId="16" fillId="0" borderId="0" xfId="0" quotePrefix="1" applyFont="1" applyFill="1" applyBorder="1" applyAlignment="1">
      <alignment horizontal="right" vertical="center" wrapText="1"/>
    </xf>
    <xf numFmtId="3" fontId="16" fillId="0" borderId="0" xfId="0" quotePrefix="1" applyNumberFormat="1" applyFont="1" applyFill="1" applyBorder="1" applyAlignment="1">
      <alignment horizontal="center" vertical="center" wrapText="1"/>
    </xf>
    <xf numFmtId="0" fontId="17" fillId="0" borderId="0" xfId="0" quotePrefix="1" applyFont="1" applyFill="1" applyBorder="1" applyAlignment="1">
      <alignment horizontal="right" vertical="center" wrapText="1"/>
    </xf>
    <xf numFmtId="0" fontId="19" fillId="0" borderId="0"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19" fillId="5" borderId="0" xfId="0" quotePrefix="1" applyFont="1" applyFill="1" applyBorder="1" applyAlignment="1">
      <alignment horizontal="center" vertical="center" wrapText="1"/>
    </xf>
    <xf numFmtId="0" fontId="25" fillId="0" borderId="0" xfId="0" applyFont="1" applyFill="1" applyBorder="1" applyAlignment="1">
      <alignment horizontal="center" vertical="center" wrapText="1"/>
    </xf>
    <xf numFmtId="164" fontId="16" fillId="0" borderId="0" xfId="0" applyNumberFormat="1" applyFont="1" applyFill="1" applyBorder="1" applyAlignment="1">
      <alignment horizontal="center" vertical="center" wrapText="1"/>
    </xf>
    <xf numFmtId="0" fontId="26" fillId="0" borderId="0" xfId="0" quotePrefix="1" applyFont="1" applyFill="1" applyBorder="1" applyAlignment="1">
      <alignment horizontal="right" vertical="center" wrapText="1"/>
    </xf>
    <xf numFmtId="0" fontId="4" fillId="0" borderId="0" xfId="0" applyFont="1" applyFill="1" applyBorder="1" applyAlignment="1">
      <alignment horizontal="center" vertical="center" wrapText="1"/>
    </xf>
    <xf numFmtId="0" fontId="4" fillId="0" borderId="0" xfId="0" quotePrefix="1" applyFont="1" applyFill="1" applyBorder="1" applyAlignment="1">
      <alignment horizontal="center" vertical="center" wrapText="1"/>
    </xf>
    <xf numFmtId="166" fontId="16" fillId="0" borderId="0" xfId="0" applyNumberFormat="1" applyFont="1" applyFill="1" applyBorder="1" applyAlignment="1">
      <alignment horizontal="center" vertical="center" wrapText="1"/>
    </xf>
    <xf numFmtId="166" fontId="16" fillId="0" borderId="0" xfId="0" quotePrefix="1" applyNumberFormat="1" applyFont="1" applyFill="1" applyBorder="1" applyAlignment="1">
      <alignment horizontal="center" vertical="center" wrapText="1"/>
    </xf>
    <xf numFmtId="166" fontId="16" fillId="0" borderId="0" xfId="0" applyNumberFormat="1" applyFont="1" applyFill="1" applyBorder="1" applyAlignment="1" applyProtection="1">
      <alignment horizontal="center" vertical="center" wrapText="1"/>
    </xf>
    <xf numFmtId="0" fontId="27" fillId="5" borderId="0" xfId="0" applyFont="1" applyFill="1" applyBorder="1" applyAlignment="1">
      <alignment horizontal="center" vertical="center" wrapText="1"/>
    </xf>
    <xf numFmtId="164" fontId="15" fillId="0" borderId="0" xfId="0" applyNumberFormat="1" applyFont="1" applyFill="1" applyBorder="1" applyAlignment="1">
      <alignment horizontal="center" vertical="center" wrapText="1"/>
    </xf>
    <xf numFmtId="165" fontId="16" fillId="0" borderId="0" xfId="2" quotePrefix="1" applyNumberFormat="1" applyFont="1" applyFill="1" applyBorder="1" applyAlignment="1">
      <alignment horizontal="center" vertical="center" wrapText="1"/>
    </xf>
    <xf numFmtId="164" fontId="16" fillId="0" borderId="0" xfId="0" quotePrefix="1" applyNumberFormat="1" applyFont="1" applyFill="1" applyBorder="1" applyAlignment="1">
      <alignment horizontal="center" vertical="center" wrapText="1"/>
    </xf>
    <xf numFmtId="165" fontId="16" fillId="0" borderId="0" xfId="0" quotePrefix="1" applyNumberFormat="1" applyFont="1" applyFill="1" applyBorder="1" applyAlignment="1">
      <alignment horizontal="center" vertical="center" wrapText="1"/>
    </xf>
    <xf numFmtId="165" fontId="16" fillId="0" borderId="0" xfId="2" applyNumberFormat="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28" fillId="0" borderId="0" xfId="4" quotePrefix="1" applyFont="1" applyFill="1" applyBorder="1" applyAlignment="1">
      <alignment horizontal="center" vertical="center" wrapText="1"/>
    </xf>
    <xf numFmtId="0" fontId="8" fillId="0" borderId="0" xfId="4" quotePrefix="1" applyFill="1" applyBorder="1" applyAlignment="1">
      <alignment horizontal="center" vertical="center" wrapText="1"/>
    </xf>
    <xf numFmtId="0" fontId="8" fillId="0" borderId="10" xfId="4" quotePrefix="1" applyFill="1" applyBorder="1" applyAlignment="1">
      <alignment horizontal="center" vertical="center" wrapText="1"/>
    </xf>
    <xf numFmtId="0" fontId="8" fillId="0" borderId="11" xfId="4" quotePrefix="1" applyFill="1" applyBorder="1" applyAlignment="1">
      <alignment horizontal="center" vertical="center" wrapText="1"/>
    </xf>
    <xf numFmtId="0" fontId="8" fillId="0" borderId="11" xfId="4" applyFill="1" applyBorder="1" applyAlignment="1">
      <alignment horizontal="center" vertical="center" wrapText="1"/>
    </xf>
    <xf numFmtId="0" fontId="21" fillId="4" borderId="12" xfId="0" applyFont="1" applyFill="1" applyBorder="1" applyAlignment="1">
      <alignment horizontal="center" vertical="center" wrapText="1"/>
    </xf>
    <xf numFmtId="0" fontId="21" fillId="0" borderId="0" xfId="0" applyFont="1" applyFill="1" applyBorder="1" applyAlignment="1">
      <alignment vertical="center" wrapText="1"/>
    </xf>
    <xf numFmtId="0" fontId="16" fillId="0" borderId="13" xfId="0" applyFont="1" applyFill="1" applyBorder="1" applyAlignment="1">
      <alignment horizontal="center" vertical="center" wrapText="1"/>
    </xf>
    <xf numFmtId="0" fontId="21" fillId="3"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13" fillId="0" borderId="0" xfId="0" applyFont="1" applyFill="1" applyBorder="1" applyAlignment="1">
      <alignment horizontal="left" vertical="center"/>
    </xf>
    <xf numFmtId="0" fontId="12" fillId="0" borderId="0" xfId="0" applyFont="1" applyFill="1" applyBorder="1" applyAlignment="1">
      <alignment horizontal="center" vertical="center"/>
    </xf>
    <xf numFmtId="0" fontId="15" fillId="0" borderId="0" xfId="0" applyFont="1" applyFill="1" applyBorder="1" applyAlignment="1" applyProtection="1">
      <alignment horizontal="center" vertical="center" wrapText="1"/>
    </xf>
    <xf numFmtId="0" fontId="0" fillId="0" borderId="0" xfId="0" applyFont="1" applyFill="1" applyBorder="1" applyAlignment="1" applyProtection="1">
      <alignment horizontal="center" vertical="center" wrapText="1"/>
    </xf>
    <xf numFmtId="165" fontId="16" fillId="0" borderId="0" xfId="2" applyNumberFormat="1" applyFont="1" applyFill="1" applyBorder="1" applyAlignment="1" applyProtection="1">
      <alignment horizontal="center" vertical="center" wrapText="1"/>
    </xf>
    <xf numFmtId="0" fontId="17" fillId="0" borderId="0" xfId="0" applyFont="1" applyFill="1" applyBorder="1" applyAlignment="1" applyProtection="1">
      <alignment horizontal="right" vertical="center" wrapText="1"/>
    </xf>
    <xf numFmtId="0" fontId="16" fillId="0" borderId="0" xfId="0" quotePrefix="1" applyFont="1" applyFill="1" applyBorder="1" applyAlignment="1" applyProtection="1">
      <alignment horizontal="center" vertical="center" wrapText="1"/>
    </xf>
    <xf numFmtId="0" fontId="4"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20" fillId="5" borderId="0" xfId="0" quotePrefix="1" applyFont="1" applyFill="1" applyBorder="1" applyAlignment="1" applyProtection="1">
      <alignment horizontal="center" vertical="center" wrapText="1"/>
    </xf>
    <xf numFmtId="9" fontId="16" fillId="0" borderId="0" xfId="2" applyFont="1" applyFill="1" applyBorder="1" applyAlignment="1" applyProtection="1">
      <alignment horizontal="center" vertical="center" wrapText="1"/>
    </xf>
    <xf numFmtId="10" fontId="16" fillId="0" borderId="0" xfId="0" quotePrefix="1" applyNumberFormat="1" applyFont="1" applyFill="1" applyBorder="1" applyAlignment="1" applyProtection="1">
      <alignment horizontal="center" vertical="center" wrapText="1"/>
    </xf>
    <xf numFmtId="0" fontId="16" fillId="0" borderId="0" xfId="0" quotePrefix="1" applyFont="1" applyFill="1" applyBorder="1" applyAlignment="1" applyProtection="1">
      <alignment horizontal="right" vertical="center" wrapText="1"/>
    </xf>
    <xf numFmtId="9" fontId="16" fillId="0" borderId="0" xfId="2" quotePrefix="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4" fillId="6"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29" fillId="6" borderId="0" xfId="0" quotePrefix="1" applyFont="1" applyFill="1" applyBorder="1" applyAlignment="1" applyProtection="1">
      <alignment horizontal="center" vertical="center" wrapText="1"/>
    </xf>
    <xf numFmtId="0" fontId="18" fillId="5" borderId="0" xfId="0" applyFont="1" applyFill="1" applyBorder="1" applyAlignment="1" applyProtection="1">
      <alignment horizontal="center" vertical="center" wrapText="1"/>
    </xf>
    <xf numFmtId="9" fontId="15" fillId="0" borderId="0" xfId="2" applyFont="1" applyFill="1" applyBorder="1" applyAlignment="1" applyProtection="1">
      <alignment horizontal="center" vertical="center" wrapText="1"/>
    </xf>
    <xf numFmtId="3" fontId="16" fillId="0" borderId="0" xfId="0" applyNumberFormat="1" applyFont="1" applyFill="1" applyBorder="1" applyAlignment="1" applyProtection="1">
      <alignment horizontal="center" vertical="center" wrapText="1"/>
    </xf>
    <xf numFmtId="165" fontId="16" fillId="0" borderId="0" xfId="2" quotePrefix="1" applyNumberFormat="1"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167" fontId="16" fillId="0" borderId="0" xfId="0" applyNumberFormat="1" applyFont="1" applyFill="1" applyBorder="1" applyAlignment="1" applyProtection="1">
      <alignment horizontal="center" vertical="center" wrapText="1"/>
    </xf>
    <xf numFmtId="165" fontId="0" fillId="0" borderId="0" xfId="2" applyNumberFormat="1" applyFont="1" applyFill="1" applyBorder="1" applyAlignment="1" applyProtection="1">
      <alignment horizontal="center" vertical="center" wrapText="1"/>
    </xf>
    <xf numFmtId="9" fontId="17" fillId="0" borderId="0" xfId="2"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17" fillId="0" borderId="0" xfId="0" applyFont="1" applyFill="1" applyBorder="1" applyAlignment="1" applyProtection="1">
      <alignment horizontal="center" vertical="center" wrapText="1"/>
    </xf>
    <xf numFmtId="0" fontId="20" fillId="5" borderId="0" xfId="0" applyFont="1" applyFill="1" applyBorder="1" applyAlignment="1" applyProtection="1">
      <alignment horizontal="center" vertical="center" wrapText="1"/>
    </xf>
    <xf numFmtId="165" fontId="30" fillId="0" borderId="0" xfId="2" applyNumberFormat="1" applyFont="1" applyFill="1" applyBorder="1" applyAlignment="1" applyProtection="1">
      <alignment horizontal="center" vertical="center" wrapText="1"/>
    </xf>
    <xf numFmtId="0" fontId="30" fillId="0" borderId="0" xfId="0" applyFont="1" applyFill="1" applyBorder="1" applyAlignment="1" applyProtection="1">
      <alignment horizontal="center" vertical="center" wrapText="1"/>
    </xf>
    <xf numFmtId="0" fontId="16" fillId="0" borderId="0" xfId="0" applyFont="1" applyFill="1" applyBorder="1" applyAlignment="1" applyProtection="1">
      <alignment horizontal="right" vertical="center" wrapText="1"/>
    </xf>
    <xf numFmtId="0" fontId="0" fillId="4" borderId="0" xfId="0" applyFont="1" applyFill="1" applyBorder="1" applyAlignment="1" applyProtection="1">
      <alignment horizontal="center" vertical="center" wrapText="1"/>
    </xf>
    <xf numFmtId="0" fontId="18" fillId="4" borderId="0" xfId="0" applyFont="1" applyFill="1" applyBorder="1" applyAlignment="1" applyProtection="1">
      <alignment horizontal="center" vertical="center" wrapText="1"/>
    </xf>
    <xf numFmtId="0" fontId="21" fillId="4" borderId="0" xfId="0" applyFont="1" applyFill="1" applyBorder="1" applyAlignment="1" applyProtection="1">
      <alignment horizontal="center" vertical="center" wrapText="1"/>
    </xf>
    <xf numFmtId="0" fontId="8" fillId="0" borderId="0" xfId="4" quotePrefix="1" applyFill="1" applyBorder="1" applyAlignment="1" applyProtection="1">
      <alignment horizontal="center" vertical="center" wrapText="1"/>
    </xf>
    <xf numFmtId="0" fontId="8" fillId="0" borderId="10" xfId="4" quotePrefix="1" applyFill="1" applyBorder="1" applyAlignment="1" applyProtection="1">
      <alignment horizontal="right" vertical="center" wrapText="1"/>
    </xf>
    <xf numFmtId="0" fontId="8" fillId="0" borderId="11" xfId="4" quotePrefix="1" applyFill="1" applyBorder="1" applyAlignment="1" applyProtection="1">
      <alignment horizontal="right" vertical="center" wrapText="1"/>
    </xf>
    <xf numFmtId="0" fontId="8" fillId="0" borderId="11" xfId="4"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21" fillId="0" borderId="0" xfId="0" applyFont="1" applyFill="1" applyBorder="1" applyAlignment="1" applyProtection="1">
      <alignment horizontal="center" vertical="center" wrapText="1"/>
    </xf>
    <xf numFmtId="0" fontId="21" fillId="4" borderId="12" xfId="0" applyFont="1" applyFill="1" applyBorder="1" applyAlignment="1" applyProtection="1">
      <alignment horizontal="center" vertical="center" wrapText="1"/>
    </xf>
    <xf numFmtId="0" fontId="21" fillId="0" borderId="0" xfId="0" applyFont="1" applyFill="1" applyBorder="1" applyAlignment="1" applyProtection="1">
      <alignment vertical="center" wrapText="1"/>
    </xf>
    <xf numFmtId="0" fontId="16" fillId="0" borderId="13" xfId="0" applyFont="1" applyFill="1" applyBorder="1" applyAlignment="1" applyProtection="1">
      <alignment horizontal="center" vertical="center" wrapText="1"/>
    </xf>
    <xf numFmtId="0" fontId="21" fillId="3" borderId="0" xfId="0"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xf>
    <xf numFmtId="0" fontId="13" fillId="0" borderId="0" xfId="0" applyFont="1" applyFill="1" applyBorder="1" applyAlignment="1" applyProtection="1">
      <alignment horizontal="left" vertical="center"/>
    </xf>
    <xf numFmtId="0" fontId="16" fillId="7" borderId="0" xfId="0" quotePrefix="1"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0" fillId="0" borderId="0" xfId="0" applyAlignment="1">
      <alignment horizontal="center"/>
    </xf>
    <xf numFmtId="0" fontId="0" fillId="0" borderId="0" xfId="0" applyFont="1" applyAlignment="1">
      <alignment wrapText="1"/>
    </xf>
    <xf numFmtId="0" fontId="16" fillId="0" borderId="0" xfId="0" applyFont="1" applyFill="1" applyBorder="1" applyAlignment="1">
      <alignment horizontal="left" vertical="center" wrapText="1"/>
    </xf>
    <xf numFmtId="0" fontId="3" fillId="4"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0" xfId="0" applyFont="1" applyFill="1" applyBorder="1" applyAlignment="1">
      <alignment horizontal="left" vertical="center"/>
    </xf>
    <xf numFmtId="0" fontId="0" fillId="0" borderId="0" xfId="0" applyFill="1" applyBorder="1"/>
    <xf numFmtId="0" fontId="0" fillId="0" borderId="0" xfId="0" applyFont="1" applyFill="1" applyBorder="1"/>
    <xf numFmtId="0" fontId="25" fillId="0" borderId="0" xfId="5" applyFont="1"/>
    <xf numFmtId="0" fontId="31" fillId="0" borderId="0" xfId="5" applyFont="1" applyFill="1"/>
    <xf numFmtId="168" fontId="25" fillId="0" borderId="0" xfId="5" applyNumberFormat="1" applyFont="1"/>
    <xf numFmtId="43" fontId="25" fillId="0" borderId="0" xfId="5" applyNumberFormat="1" applyFont="1"/>
    <xf numFmtId="168" fontId="25" fillId="0" borderId="0" xfId="1" applyNumberFormat="1" applyFont="1"/>
    <xf numFmtId="0" fontId="25" fillId="0" borderId="0" xfId="5" applyFont="1" applyAlignment="1">
      <alignment wrapText="1"/>
    </xf>
    <xf numFmtId="0" fontId="0" fillId="0" borderId="0" xfId="0" applyAlignment="1">
      <alignment vertical="center"/>
    </xf>
    <xf numFmtId="0" fontId="33" fillId="0" borderId="0" xfId="5" applyFont="1" applyAlignment="1">
      <alignment horizontal="justify" vertical="center" wrapText="1"/>
    </xf>
    <xf numFmtId="0" fontId="34" fillId="8" borderId="0" xfId="5" applyFont="1" applyFill="1"/>
    <xf numFmtId="0" fontId="35" fillId="8" borderId="0" xfId="5" applyFont="1" applyFill="1" applyBorder="1"/>
    <xf numFmtId="0" fontId="36" fillId="8" borderId="0" xfId="5" applyFont="1" applyFill="1" applyBorder="1"/>
    <xf numFmtId="0" fontId="37" fillId="0" borderId="0" xfId="5" applyFont="1"/>
    <xf numFmtId="0" fontId="38" fillId="0" borderId="0" xfId="5" applyFont="1"/>
    <xf numFmtId="37" fontId="40" fillId="0" borderId="15" xfId="6" applyNumberFormat="1" applyFont="1" applyBorder="1"/>
    <xf numFmtId="10" fontId="40" fillId="0" borderId="15" xfId="5" applyNumberFormat="1" applyFont="1" applyBorder="1"/>
    <xf numFmtId="168" fontId="40" fillId="0" borderId="15" xfId="5" applyNumberFormat="1" applyFont="1" applyBorder="1" applyAlignment="1">
      <alignment horizontal="center" wrapText="1"/>
    </xf>
    <xf numFmtId="10" fontId="40" fillId="0" borderId="15" xfId="5" applyNumberFormat="1" applyFont="1" applyBorder="1" applyAlignment="1">
      <alignment horizontal="right"/>
    </xf>
    <xf numFmtId="0" fontId="41" fillId="0" borderId="0" xfId="5" applyFont="1"/>
    <xf numFmtId="0" fontId="42" fillId="0" borderId="0" xfId="5" applyFont="1"/>
    <xf numFmtId="0" fontId="40" fillId="0" borderId="0" xfId="5" applyFont="1"/>
    <xf numFmtId="168" fontId="40" fillId="0" borderId="15" xfId="6" applyNumberFormat="1" applyFont="1" applyBorder="1"/>
    <xf numFmtId="10" fontId="40" fillId="0" borderId="15" xfId="7" applyNumberFormat="1" applyFont="1" applyBorder="1"/>
    <xf numFmtId="168" fontId="41" fillId="0" borderId="0" xfId="6" applyNumberFormat="1" applyFont="1"/>
    <xf numFmtId="10" fontId="41" fillId="0" borderId="0" xfId="8" applyNumberFormat="1" applyFont="1"/>
    <xf numFmtId="168" fontId="41" fillId="0" borderId="0" xfId="9" applyNumberFormat="1" applyFont="1"/>
    <xf numFmtId="0" fontId="31" fillId="0" borderId="0" xfId="5" applyFont="1" applyFill="1" applyBorder="1"/>
    <xf numFmtId="0" fontId="31" fillId="0" borderId="16" xfId="5" applyFont="1" applyFill="1" applyBorder="1"/>
    <xf numFmtId="168" fontId="40" fillId="0" borderId="15" xfId="6" applyNumberFormat="1" applyFont="1" applyFill="1" applyBorder="1"/>
    <xf numFmtId="10" fontId="40" fillId="0" borderId="15" xfId="5" applyNumberFormat="1" applyFont="1" applyFill="1" applyBorder="1"/>
    <xf numFmtId="10" fontId="40" fillId="0" borderId="15" xfId="7" applyNumberFormat="1" applyFont="1" applyFill="1" applyBorder="1"/>
    <xf numFmtId="168" fontId="40" fillId="0" borderId="0" xfId="6" applyNumberFormat="1" applyFont="1" applyBorder="1"/>
    <xf numFmtId="10" fontId="40" fillId="0" borderId="0" xfId="7" applyNumberFormat="1" applyFont="1" applyBorder="1"/>
    <xf numFmtId="0" fontId="40" fillId="0" borderId="0" xfId="5" applyFont="1" applyAlignment="1">
      <alignment horizontal="left" wrapText="1"/>
    </xf>
    <xf numFmtId="0" fontId="40" fillId="0" borderId="0" xfId="5" applyFont="1" applyAlignment="1"/>
    <xf numFmtId="0" fontId="42" fillId="0" borderId="0" xfId="5" applyFont="1" applyAlignment="1">
      <alignment horizontal="center" vertical="center" wrapText="1"/>
    </xf>
    <xf numFmtId="0" fontId="42" fillId="0" borderId="0" xfId="5" applyFont="1" applyAlignment="1">
      <alignment horizontal="center" vertical="center"/>
    </xf>
    <xf numFmtId="0" fontId="25" fillId="0" borderId="0" xfId="5" applyFont="1" applyFill="1"/>
    <xf numFmtId="0" fontId="43" fillId="0" borderId="0" xfId="5" applyFont="1" applyFill="1" applyBorder="1"/>
    <xf numFmtId="0" fontId="31" fillId="0" borderId="0" xfId="5" applyFont="1" applyFill="1" applyBorder="1" applyAlignment="1">
      <alignment horizontal="center"/>
    </xf>
    <xf numFmtId="0" fontId="35" fillId="0" borderId="0" xfId="5" applyFont="1" applyFill="1" applyBorder="1" applyAlignment="1">
      <alignment horizontal="center"/>
    </xf>
    <xf numFmtId="0" fontId="40" fillId="0" borderId="0" xfId="5" applyFont="1" applyFill="1" applyBorder="1"/>
    <xf numFmtId="10" fontId="25" fillId="0" borderId="0" xfId="2" applyNumberFormat="1" applyFont="1"/>
    <xf numFmtId="10" fontId="41" fillId="0" borderId="0" xfId="5" applyNumberFormat="1" applyFont="1"/>
    <xf numFmtId="10" fontId="41" fillId="0" borderId="0" xfId="7" applyNumberFormat="1" applyFont="1"/>
    <xf numFmtId="0" fontId="41" fillId="0" borderId="0" xfId="5" applyFont="1" applyFill="1" applyBorder="1"/>
    <xf numFmtId="0" fontId="42" fillId="0" borderId="0" xfId="5" applyFont="1" applyFill="1" applyBorder="1" applyAlignment="1">
      <alignment horizontal="right"/>
    </xf>
    <xf numFmtId="0" fontId="42" fillId="0" borderId="0" xfId="5" applyFont="1" applyBorder="1" applyAlignment="1">
      <alignment horizontal="right"/>
    </xf>
    <xf numFmtId="0" fontId="42" fillId="0" borderId="0" xfId="5" applyFont="1" applyBorder="1" applyAlignment="1"/>
    <xf numFmtId="0" fontId="46" fillId="0" borderId="0" xfId="5" applyFont="1" applyAlignment="1">
      <alignment wrapText="1"/>
    </xf>
    <xf numFmtId="0" fontId="47" fillId="0" borderId="0" xfId="5" applyFont="1" applyFill="1" applyAlignment="1">
      <alignment wrapText="1"/>
    </xf>
    <xf numFmtId="3" fontId="41" fillId="0" borderId="0" xfId="5" applyNumberFormat="1" applyFont="1" applyFill="1" applyBorder="1" applyAlignment="1">
      <alignment horizontal="right"/>
    </xf>
    <xf numFmtId="0" fontId="25" fillId="0" borderId="0" xfId="5" applyFont="1" applyBorder="1"/>
    <xf numFmtId="168" fontId="41" fillId="0" borderId="0" xfId="6" applyNumberFormat="1" applyFont="1" applyFill="1"/>
    <xf numFmtId="0" fontId="48" fillId="0" borderId="0" xfId="5" applyFont="1" applyBorder="1"/>
    <xf numFmtId="0" fontId="48" fillId="0" borderId="0" xfId="5" applyFont="1"/>
    <xf numFmtId="0" fontId="42" fillId="0" borderId="0" xfId="5" applyFont="1" applyFill="1" applyBorder="1" applyAlignment="1">
      <alignment horizontal="right" indent="1"/>
    </xf>
    <xf numFmtId="0" fontId="42" fillId="0" borderId="0" xfId="5" applyFont="1" applyBorder="1" applyAlignment="1">
      <alignment horizontal="right" indent="1"/>
    </xf>
    <xf numFmtId="0" fontId="48" fillId="0" borderId="0" xfId="5" applyFont="1" applyFill="1"/>
    <xf numFmtId="0" fontId="41" fillId="0" borderId="0" xfId="5" applyFont="1" applyFill="1"/>
    <xf numFmtId="9" fontId="41" fillId="0" borderId="0" xfId="7" applyFont="1" applyFill="1" applyAlignment="1">
      <alignment horizontal="right"/>
    </xf>
    <xf numFmtId="3" fontId="41" fillId="0" borderId="0" xfId="5" applyNumberFormat="1" applyFont="1" applyFill="1" applyAlignment="1">
      <alignment horizontal="right"/>
    </xf>
    <xf numFmtId="0" fontId="49" fillId="0" borderId="0" xfId="5" applyFont="1" applyFill="1"/>
    <xf numFmtId="10" fontId="50" fillId="0" borderId="0" xfId="5" applyNumberFormat="1" applyFont="1" applyFill="1" applyBorder="1" applyAlignment="1">
      <alignment horizontal="center"/>
    </xf>
    <xf numFmtId="10" fontId="40" fillId="0" borderId="15" xfId="5" applyNumberFormat="1" applyFont="1" applyFill="1" applyBorder="1" applyAlignment="1">
      <alignment horizontal="right"/>
    </xf>
    <xf numFmtId="3" fontId="40" fillId="0" borderId="15" xfId="5" applyNumberFormat="1" applyFont="1" applyFill="1" applyBorder="1" applyAlignment="1">
      <alignment horizontal="right"/>
    </xf>
    <xf numFmtId="0" fontId="48" fillId="0" borderId="0" xfId="5" applyFont="1" applyFill="1" applyBorder="1"/>
    <xf numFmtId="10" fontId="41" fillId="0" borderId="0" xfId="5" applyNumberFormat="1" applyFont="1" applyFill="1" applyBorder="1" applyAlignment="1">
      <alignment horizontal="right"/>
    </xf>
    <xf numFmtId="0" fontId="51" fillId="0" borderId="0" xfId="5" applyFont="1" applyFill="1" applyBorder="1"/>
    <xf numFmtId="0" fontId="41" fillId="0" borderId="0" xfId="5" applyFont="1" applyFill="1" applyBorder="1" applyAlignment="1">
      <alignment vertical="top" wrapText="1"/>
    </xf>
    <xf numFmtId="0" fontId="52" fillId="0" borderId="0" xfId="5" applyFont="1" applyFill="1" applyBorder="1" applyAlignment="1">
      <alignment vertical="top"/>
    </xf>
    <xf numFmtId="0" fontId="42" fillId="0" borderId="0" xfId="5" applyFont="1" applyFill="1" applyBorder="1" applyAlignment="1"/>
    <xf numFmtId="0" fontId="49" fillId="0" borderId="0" xfId="5" applyFont="1" applyFill="1" applyBorder="1"/>
    <xf numFmtId="168" fontId="48" fillId="0" borderId="0" xfId="1" applyNumberFormat="1" applyFont="1"/>
    <xf numFmtId="10" fontId="50" fillId="0" borderId="0" xfId="5" applyNumberFormat="1" applyFont="1" applyFill="1" applyBorder="1"/>
    <xf numFmtId="10" fontId="40" fillId="9" borderId="15" xfId="5" applyNumberFormat="1" applyFont="1" applyFill="1" applyBorder="1"/>
    <xf numFmtId="168" fontId="40" fillId="9" borderId="15" xfId="6" applyNumberFormat="1" applyFont="1" applyFill="1" applyBorder="1"/>
    <xf numFmtId="3" fontId="40" fillId="9" borderId="15" xfId="5" applyNumberFormat="1" applyFont="1" applyFill="1" applyBorder="1"/>
    <xf numFmtId="43" fontId="48" fillId="0" borderId="0" xfId="1" applyFont="1" applyFill="1"/>
    <xf numFmtId="16" fontId="48" fillId="0" borderId="0" xfId="5" applyNumberFormat="1" applyFont="1" applyFill="1"/>
    <xf numFmtId="0" fontId="53" fillId="0" borderId="0" xfId="5" applyFont="1"/>
    <xf numFmtId="168" fontId="53" fillId="0" borderId="0" xfId="1" applyNumberFormat="1" applyFont="1"/>
    <xf numFmtId="0" fontId="53" fillId="0" borderId="0" xfId="5" applyFont="1" applyFill="1"/>
    <xf numFmtId="0" fontId="54" fillId="0" borderId="0" xfId="5" applyFont="1" applyFill="1" applyBorder="1" applyAlignment="1">
      <alignment horizontal="center"/>
    </xf>
    <xf numFmtId="3" fontId="40" fillId="0" borderId="15" xfId="5" applyNumberFormat="1" applyFont="1" applyFill="1" applyBorder="1"/>
    <xf numFmtId="0" fontId="50" fillId="0" borderId="0" xfId="5" applyFont="1" applyFill="1" applyBorder="1" applyAlignment="1">
      <alignment horizontal="center"/>
    </xf>
    <xf numFmtId="0" fontId="50" fillId="0" borderId="0" xfId="5" applyFont="1" applyFill="1" applyBorder="1"/>
    <xf numFmtId="168" fontId="40" fillId="0" borderId="15" xfId="6" applyNumberFormat="1" applyFont="1" applyFill="1" applyBorder="1" applyAlignment="1">
      <alignment horizontal="right"/>
    </xf>
    <xf numFmtId="0" fontId="42" fillId="0" borderId="0" xfId="5" applyFont="1" applyFill="1" applyBorder="1" applyAlignment="1">
      <alignment horizontal="center"/>
    </xf>
    <xf numFmtId="0" fontId="42" fillId="0" borderId="0" xfId="5" applyFont="1" applyFill="1" applyBorder="1" applyAlignment="1">
      <alignment horizontal="left"/>
    </xf>
    <xf numFmtId="0" fontId="35" fillId="0" borderId="0" xfId="5" applyFont="1" applyFill="1" applyBorder="1"/>
    <xf numFmtId="0" fontId="55" fillId="0" borderId="0" xfId="5" applyFont="1" applyFill="1"/>
    <xf numFmtId="0" fontId="49" fillId="0" borderId="0" xfId="5" applyFont="1"/>
    <xf numFmtId="0" fontId="38" fillId="0" borderId="0" xfId="5" applyFont="1" applyFill="1"/>
    <xf numFmtId="0" fontId="48" fillId="0" borderId="0" xfId="5" applyFont="1" applyFill="1" applyAlignment="1">
      <alignment horizontal="center"/>
    </xf>
    <xf numFmtId="2" fontId="37" fillId="0" borderId="0" xfId="5" applyNumberFormat="1" applyFont="1" applyFill="1" applyAlignment="1">
      <alignment horizontal="center"/>
    </xf>
    <xf numFmtId="0" fontId="37" fillId="0" borderId="0" xfId="5" applyFont="1" applyFill="1"/>
    <xf numFmtId="0" fontId="37" fillId="0" borderId="0" xfId="5" applyFont="1" applyFill="1" applyAlignment="1">
      <alignment vertical="top"/>
    </xf>
    <xf numFmtId="0" fontId="57" fillId="0" borderId="0" xfId="5" applyFont="1"/>
    <xf numFmtId="2" fontId="41" fillId="0" borderId="0" xfId="5" applyNumberFormat="1" applyFont="1" applyFill="1" applyAlignment="1">
      <alignment horizontal="center"/>
    </xf>
    <xf numFmtId="0" fontId="41" fillId="0" borderId="0" xfId="5" applyFont="1" applyFill="1" applyAlignment="1">
      <alignment vertical="top"/>
    </xf>
    <xf numFmtId="10" fontId="41" fillId="0" borderId="0" xfId="7" applyNumberFormat="1" applyFont="1" applyFill="1" applyAlignment="1">
      <alignment horizontal="center"/>
    </xf>
    <xf numFmtId="0" fontId="41" fillId="0" borderId="0" xfId="5" applyFont="1" applyFill="1" applyAlignment="1"/>
    <xf numFmtId="0" fontId="51" fillId="0" borderId="0" xfId="5" applyFont="1" applyFill="1"/>
    <xf numFmtId="3" fontId="41" fillId="0" borderId="0" xfId="10" applyNumberFormat="1" applyFont="1" applyFill="1" applyAlignment="1">
      <alignment horizontal="center"/>
    </xf>
    <xf numFmtId="169" fontId="48" fillId="0" borderId="0" xfId="5" applyNumberFormat="1" applyFont="1"/>
    <xf numFmtId="5" fontId="41" fillId="0" borderId="0" xfId="10" applyNumberFormat="1" applyFont="1" applyFill="1" applyAlignment="1">
      <alignment horizontal="center"/>
    </xf>
    <xf numFmtId="169" fontId="41" fillId="0" borderId="0" xfId="10" applyNumberFormat="1" applyFont="1" applyFill="1" applyAlignment="1">
      <alignment horizontal="center"/>
    </xf>
    <xf numFmtId="0" fontId="49" fillId="0" borderId="0" xfId="5" applyFont="1" applyFill="1" applyAlignment="1">
      <alignment vertical="top"/>
    </xf>
    <xf numFmtId="0" fontId="48" fillId="0" borderId="0" xfId="5" applyFont="1" applyAlignment="1">
      <alignment vertical="center"/>
    </xf>
    <xf numFmtId="0" fontId="49" fillId="8" borderId="0" xfId="5" applyFont="1" applyFill="1"/>
    <xf numFmtId="0" fontId="50" fillId="0" borderId="0" xfId="5" applyFont="1" applyFill="1" applyAlignment="1">
      <alignment horizontal="center"/>
    </xf>
    <xf numFmtId="0" fontId="50" fillId="0" borderId="0" xfId="5" applyFont="1" applyFill="1"/>
    <xf numFmtId="0" fontId="40" fillId="0" borderId="0" xfId="5" applyFont="1" applyFill="1" applyAlignment="1">
      <alignment horizontal="center"/>
    </xf>
    <xf numFmtId="0" fontId="40" fillId="0" borderId="0" xfId="5" applyFont="1" applyFill="1"/>
    <xf numFmtId="0" fontId="59" fillId="0" borderId="0" xfId="5" applyFont="1" applyFill="1"/>
    <xf numFmtId="0" fontId="41" fillId="0" borderId="0" xfId="5" applyFont="1" applyFill="1" applyAlignment="1">
      <alignment horizontal="center"/>
    </xf>
    <xf numFmtId="0" fontId="48" fillId="8" borderId="0" xfId="5" applyFont="1" applyFill="1"/>
    <xf numFmtId="0" fontId="60" fillId="8" borderId="0" xfId="5" applyFont="1" applyFill="1" applyBorder="1"/>
    <xf numFmtId="0" fontId="25" fillId="0" borderId="0" xfId="5" applyFont="1" applyFill="1" applyAlignment="1">
      <alignment vertical="top"/>
    </xf>
    <xf numFmtId="0" fontId="38" fillId="0" borderId="0" xfId="5" applyFont="1" applyFill="1" applyAlignment="1">
      <alignment vertical="top"/>
    </xf>
    <xf numFmtId="43" fontId="41" fillId="0" borderId="0" xfId="7" applyNumberFormat="1" applyFont="1" applyFill="1" applyAlignment="1">
      <alignment horizontal="center" vertical="center"/>
    </xf>
    <xf numFmtId="169" fontId="40" fillId="0" borderId="15" xfId="10" applyNumberFormat="1" applyFont="1" applyFill="1" applyBorder="1"/>
    <xf numFmtId="0" fontId="40" fillId="0" borderId="0" xfId="5" applyFont="1" applyFill="1" applyAlignment="1">
      <alignment horizontal="left" indent="3"/>
    </xf>
    <xf numFmtId="0" fontId="41" fillId="0" borderId="0" xfId="5" applyFont="1" applyAlignment="1">
      <alignment horizontal="left" indent="2"/>
    </xf>
    <xf numFmtId="0" fontId="41" fillId="0" borderId="0" xfId="5" applyFont="1" applyAlignment="1">
      <alignment horizontal="left" indent="3"/>
    </xf>
    <xf numFmtId="169" fontId="41" fillId="0" borderId="0" xfId="5" applyNumberFormat="1" applyFont="1" applyFill="1"/>
    <xf numFmtId="169" fontId="40" fillId="0" borderId="0" xfId="5" applyNumberFormat="1" applyFont="1" applyFill="1"/>
    <xf numFmtId="0" fontId="40" fillId="0" borderId="0" xfId="5" applyFont="1" applyAlignment="1">
      <alignment horizontal="center"/>
    </xf>
    <xf numFmtId="169" fontId="40" fillId="0" borderId="15" xfId="10" applyNumberFormat="1" applyFont="1" applyBorder="1"/>
    <xf numFmtId="0" fontId="40" fillId="0" borderId="0" xfId="5" applyFont="1" applyAlignment="1">
      <alignment horizontal="left"/>
    </xf>
    <xf numFmtId="0" fontId="40" fillId="0" borderId="0" xfId="5" applyFont="1" applyAlignment="1">
      <alignment horizontal="left" indent="3"/>
    </xf>
    <xf numFmtId="0" fontId="48" fillId="0" borderId="0" xfId="5" applyFont="1" applyFill="1" applyAlignment="1"/>
    <xf numFmtId="0" fontId="48" fillId="0" borderId="0" xfId="5" applyFont="1" applyAlignment="1"/>
    <xf numFmtId="0" fontId="41" fillId="0" borderId="0" xfId="5" applyFont="1" applyAlignment="1"/>
    <xf numFmtId="168" fontId="41" fillId="0" borderId="0" xfId="6" applyNumberFormat="1" applyFont="1" applyAlignment="1"/>
    <xf numFmtId="0" fontId="41" fillId="0" borderId="0" xfId="5" applyFont="1" applyAlignment="1">
      <alignment horizontal="left"/>
    </xf>
    <xf numFmtId="0" fontId="49" fillId="0" borderId="0" xfId="5" applyFont="1" applyFill="1" applyAlignment="1"/>
    <xf numFmtId="10" fontId="41" fillId="0" borderId="0" xfId="2" applyNumberFormat="1" applyFont="1" applyAlignment="1"/>
    <xf numFmtId="10" fontId="41" fillId="0" borderId="0" xfId="5" applyNumberFormat="1" applyFont="1" applyAlignment="1">
      <alignment horizontal="right"/>
    </xf>
    <xf numFmtId="10" fontId="41" fillId="0" borderId="0" xfId="7" applyNumberFormat="1" applyFont="1" applyFill="1" applyAlignment="1">
      <alignment horizontal="right"/>
    </xf>
    <xf numFmtId="168" fontId="41" fillId="0" borderId="0" xfId="6" applyNumberFormat="1" applyFont="1" applyFill="1" applyAlignment="1">
      <alignment horizontal="left"/>
    </xf>
    <xf numFmtId="0" fontId="41" fillId="0" borderId="0" xfId="5" applyFont="1" applyBorder="1"/>
    <xf numFmtId="169" fontId="40" fillId="0" borderId="0" xfId="10" applyNumberFormat="1" applyFont="1" applyBorder="1"/>
    <xf numFmtId="0" fontId="61" fillId="8" borderId="0" xfId="5" applyFont="1" applyFill="1"/>
    <xf numFmtId="0" fontId="48" fillId="0" borderId="0" xfId="5" applyFont="1" applyAlignment="1">
      <alignment horizontal="center"/>
    </xf>
    <xf numFmtId="0" fontId="48" fillId="0" borderId="0" xfId="5" applyFont="1" applyFill="1" applyAlignment="1">
      <alignment horizontal="center" vertical="center"/>
    </xf>
    <xf numFmtId="0" fontId="48" fillId="0" borderId="0" xfId="5" applyFont="1" applyFill="1" applyAlignment="1">
      <alignment horizontal="right" vertical="center"/>
    </xf>
    <xf numFmtId="0" fontId="48" fillId="0" borderId="0" xfId="5" applyFont="1" applyFill="1" applyAlignment="1">
      <alignment wrapText="1"/>
    </xf>
    <xf numFmtId="0" fontId="41" fillId="0" borderId="0" xfId="5" applyFont="1" applyFill="1" applyAlignment="1">
      <alignment horizontal="center" vertical="center"/>
    </xf>
    <xf numFmtId="0" fontId="41" fillId="0" borderId="0" xfId="5" applyFont="1" applyFill="1" applyAlignment="1">
      <alignment horizontal="right" vertical="center"/>
    </xf>
    <xf numFmtId="0" fontId="41" fillId="0" borderId="0" xfId="5" applyFont="1" applyFill="1" applyAlignment="1">
      <alignment wrapText="1"/>
    </xf>
    <xf numFmtId="0" fontId="41" fillId="0" borderId="0" xfId="5" applyFont="1" applyFill="1" applyAlignment="1">
      <alignment horizontal="left" indent="3"/>
    </xf>
    <xf numFmtId="0" fontId="62" fillId="0" borderId="0" xfId="5" applyFont="1" applyFill="1" applyAlignment="1">
      <alignment horizontal="left" vertical="center"/>
    </xf>
    <xf numFmtId="0" fontId="38" fillId="0" borderId="0" xfId="5" applyFont="1" applyAlignment="1">
      <alignment horizontal="center"/>
    </xf>
    <xf numFmtId="0" fontId="38" fillId="0" borderId="0" xfId="5" applyFont="1" applyFill="1" applyAlignment="1">
      <alignment horizontal="center" vertical="center"/>
    </xf>
    <xf numFmtId="0" fontId="38" fillId="0" borderId="0" xfId="5" applyFont="1" applyFill="1" applyAlignment="1">
      <alignment horizontal="right" vertical="center"/>
    </xf>
    <xf numFmtId="0" fontId="38" fillId="0" borderId="0" xfId="5" applyFont="1" applyFill="1" applyAlignment="1">
      <alignment wrapText="1"/>
    </xf>
    <xf numFmtId="0" fontId="38" fillId="0" borderId="0" xfId="5" applyFont="1" applyFill="1" applyAlignment="1">
      <alignment horizontal="left" vertical="top" indent="2"/>
    </xf>
    <xf numFmtId="0" fontId="41" fillId="0" borderId="0" xfId="5" applyFont="1" applyAlignment="1">
      <alignment horizontal="center"/>
    </xf>
    <xf numFmtId="0" fontId="41" fillId="0" borderId="0" xfId="5" applyFont="1" applyFill="1" applyAlignment="1">
      <alignment horizontal="left" vertical="top" indent="2"/>
    </xf>
    <xf numFmtId="0" fontId="40" fillId="0" borderId="17" xfId="5" applyFont="1" applyBorder="1" applyAlignment="1">
      <alignment horizontal="center"/>
    </xf>
    <xf numFmtId="0" fontId="40" fillId="0" borderId="17" xfId="5" applyFont="1" applyFill="1" applyBorder="1" applyAlignment="1">
      <alignment horizontal="center"/>
    </xf>
    <xf numFmtId="0" fontId="41" fillId="0" borderId="0" xfId="5" applyFont="1" applyFill="1" applyAlignment="1">
      <alignment horizontal="left" vertical="top"/>
    </xf>
    <xf numFmtId="0" fontId="48" fillId="0" borderId="0" xfId="5" applyFont="1" applyBorder="1" applyAlignment="1">
      <alignment horizontal="center"/>
    </xf>
    <xf numFmtId="0" fontId="43" fillId="0" borderId="0" xfId="5" applyFont="1" applyFill="1" applyBorder="1" applyAlignment="1">
      <alignment horizontal="center"/>
    </xf>
    <xf numFmtId="0" fontId="48" fillId="0" borderId="0" xfId="5" applyFont="1" applyFill="1" applyBorder="1" applyAlignment="1">
      <alignment wrapText="1"/>
    </xf>
    <xf numFmtId="0" fontId="57" fillId="0" borderId="0" xfId="5" applyFont="1" applyFill="1" applyAlignment="1">
      <alignment horizontal="left" vertical="top"/>
    </xf>
    <xf numFmtId="0" fontId="38" fillId="0" borderId="0" xfId="5" applyFont="1" applyFill="1" applyAlignment="1">
      <alignment horizontal="left" vertical="top"/>
    </xf>
    <xf numFmtId="0" fontId="63" fillId="0" borderId="0" xfId="5" applyFont="1" applyFill="1" applyAlignment="1">
      <alignment horizontal="left" vertical="top"/>
    </xf>
    <xf numFmtId="0" fontId="41" fillId="0" borderId="17" xfId="5" applyFont="1" applyFill="1" applyBorder="1"/>
    <xf numFmtId="0" fontId="41" fillId="0" borderId="17" xfId="5" applyFont="1" applyBorder="1"/>
    <xf numFmtId="0" fontId="41" fillId="0" borderId="17" xfId="5" applyFont="1" applyBorder="1" applyAlignment="1">
      <alignment horizontal="center"/>
    </xf>
    <xf numFmtId="0" fontId="41" fillId="0" borderId="17" xfId="5" applyFont="1" applyFill="1" applyBorder="1" applyAlignment="1">
      <alignment horizontal="center" vertical="center"/>
    </xf>
    <xf numFmtId="0" fontId="41" fillId="0" borderId="0" xfId="5" applyFont="1" applyFill="1" applyAlignment="1">
      <alignment horizontal="right" vertical="center" wrapText="1"/>
    </xf>
    <xf numFmtId="0" fontId="64" fillId="0" borderId="0" xfId="5" applyFont="1" applyFill="1"/>
    <xf numFmtId="0" fontId="41" fillId="0" borderId="0" xfId="5" applyFont="1" applyFill="1" applyBorder="1" applyAlignment="1">
      <alignment horizontal="center" vertical="center"/>
    </xf>
    <xf numFmtId="0" fontId="41" fillId="0" borderId="0" xfId="5" applyFont="1" applyFill="1" applyBorder="1" applyAlignment="1">
      <alignment horizontal="right" vertical="center"/>
    </xf>
    <xf numFmtId="0" fontId="41" fillId="0" borderId="0" xfId="5" applyFont="1" applyFill="1" applyAlignment="1">
      <alignment horizontal="left" vertical="center"/>
    </xf>
    <xf numFmtId="0" fontId="41" fillId="0" borderId="0" xfId="5" applyFont="1" applyFill="1" applyAlignment="1">
      <alignment vertical="center"/>
    </xf>
    <xf numFmtId="0" fontId="41" fillId="0" borderId="0" xfId="5" applyFont="1" applyFill="1" applyBorder="1" applyAlignment="1"/>
    <xf numFmtId="17" fontId="41" fillId="0" borderId="17" xfId="5" applyNumberFormat="1" applyFont="1" applyFill="1" applyBorder="1" applyAlignment="1">
      <alignment horizontal="center"/>
    </xf>
    <xf numFmtId="0" fontId="41" fillId="0" borderId="17" xfId="5" applyFont="1" applyFill="1" applyBorder="1" applyAlignment="1">
      <alignment vertical="center"/>
    </xf>
    <xf numFmtId="17" fontId="41" fillId="0" borderId="0" xfId="5" applyNumberFormat="1" applyFont="1" applyFill="1" applyBorder="1" applyAlignment="1">
      <alignment horizontal="center"/>
    </xf>
    <xf numFmtId="0" fontId="41" fillId="0" borderId="18" xfId="5" applyFont="1" applyFill="1" applyBorder="1" applyAlignment="1">
      <alignment horizontal="center"/>
    </xf>
    <xf numFmtId="0" fontId="41" fillId="0" borderId="18" xfId="5" applyFont="1" applyFill="1" applyBorder="1"/>
    <xf numFmtId="0" fontId="41" fillId="0" borderId="18" xfId="5" applyFont="1" applyFill="1" applyBorder="1" applyAlignment="1">
      <alignment vertical="top"/>
    </xf>
    <xf numFmtId="0" fontId="41" fillId="0" borderId="18" xfId="5" applyFont="1" applyFill="1" applyBorder="1" applyAlignment="1">
      <alignment vertical="center"/>
    </xf>
    <xf numFmtId="0" fontId="41" fillId="0" borderId="17" xfId="5" applyFont="1" applyFill="1" applyBorder="1" applyAlignment="1">
      <alignment horizontal="center"/>
    </xf>
    <xf numFmtId="0" fontId="41" fillId="0" borderId="17" xfId="5" applyFont="1" applyFill="1" applyBorder="1" applyAlignment="1">
      <alignment vertical="top"/>
    </xf>
    <xf numFmtId="0" fontId="41" fillId="0" borderId="0" xfId="5" applyFont="1" applyFill="1" applyBorder="1" applyAlignment="1">
      <alignment horizontal="right" vertical="center" wrapText="1"/>
    </xf>
    <xf numFmtId="0" fontId="41" fillId="0" borderId="0" xfId="5" applyFont="1" applyFill="1" applyBorder="1" applyAlignment="1">
      <alignment horizontal="center" vertical="top" wrapText="1"/>
    </xf>
    <xf numFmtId="0" fontId="41" fillId="0" borderId="0" xfId="5" applyFont="1" applyFill="1" applyBorder="1" applyAlignment="1">
      <alignment vertical="top"/>
    </xf>
    <xf numFmtId="0" fontId="48" fillId="0" borderId="0" xfId="5" applyFont="1" applyFill="1" applyAlignment="1">
      <alignment vertical="top"/>
    </xf>
    <xf numFmtId="0" fontId="42" fillId="0" borderId="0" xfId="5" applyFont="1" applyFill="1"/>
    <xf numFmtId="0" fontId="25" fillId="0" borderId="0" xfId="5" applyFont="1" applyAlignment="1">
      <alignment vertical="center"/>
    </xf>
    <xf numFmtId="0" fontId="41" fillId="0" borderId="0" xfId="5" applyFont="1" applyFill="1" applyAlignment="1">
      <alignment horizontal="right" vertical="top"/>
    </xf>
    <xf numFmtId="0" fontId="41" fillId="0" borderId="17" xfId="5" applyFont="1" applyFill="1" applyBorder="1" applyAlignment="1">
      <alignment horizontal="right" vertical="top"/>
    </xf>
    <xf numFmtId="0" fontId="41" fillId="0" borderId="0" xfId="5" applyFont="1" applyBorder="1" applyAlignment="1"/>
    <xf numFmtId="0" fontId="41" fillId="0" borderId="0" xfId="5" applyFont="1" applyFill="1" applyBorder="1" applyAlignment="1">
      <alignment horizontal="center"/>
    </xf>
    <xf numFmtId="0" fontId="41" fillId="0" borderId="0" xfId="5" applyFont="1" applyFill="1" applyBorder="1" applyAlignment="1">
      <alignment vertical="center"/>
    </xf>
    <xf numFmtId="0" fontId="41" fillId="0" borderId="18" xfId="5" applyFont="1" applyFill="1" applyBorder="1" applyAlignment="1">
      <alignment horizontal="center" vertical="center"/>
    </xf>
    <xf numFmtId="0" fontId="41" fillId="0" borderId="17" xfId="5" applyFont="1" applyFill="1" applyBorder="1" applyAlignment="1">
      <alignment vertical="top" wrapText="1"/>
    </xf>
    <xf numFmtId="0" fontId="41" fillId="0" borderId="0" xfId="5" applyFont="1" applyFill="1" applyAlignment="1">
      <alignment vertical="top" wrapText="1"/>
    </xf>
    <xf numFmtId="0" fontId="65" fillId="0" borderId="17" xfId="5" applyFont="1" applyFill="1" applyBorder="1" applyAlignment="1">
      <alignment horizontal="center" vertical="top" wrapText="1"/>
    </xf>
    <xf numFmtId="0" fontId="65" fillId="0" borderId="17" xfId="5" applyFont="1" applyFill="1" applyBorder="1" applyAlignment="1">
      <alignment horizontal="center" vertical="center"/>
    </xf>
    <xf numFmtId="0" fontId="66" fillId="0" borderId="17" xfId="5" applyFont="1" applyFill="1" applyBorder="1" applyAlignment="1">
      <alignment horizontal="center" vertical="center"/>
    </xf>
    <xf numFmtId="0" fontId="65" fillId="0" borderId="17" xfId="5" applyFont="1" applyFill="1" applyBorder="1" applyAlignment="1">
      <alignment horizontal="left" vertical="center"/>
    </xf>
    <xf numFmtId="0" fontId="61" fillId="0" borderId="0" xfId="5" applyFont="1" applyFill="1" applyBorder="1"/>
    <xf numFmtId="0" fontId="36" fillId="0" borderId="0" xfId="5" applyFont="1" applyFill="1" applyBorder="1"/>
    <xf numFmtId="0" fontId="48" fillId="8" borderId="0" xfId="5" applyFont="1" applyFill="1" applyBorder="1"/>
    <xf numFmtId="0" fontId="61" fillId="8" borderId="0" xfId="5" applyFont="1" applyFill="1" applyBorder="1"/>
    <xf numFmtId="0" fontId="41" fillId="0" borderId="0" xfId="5" applyFont="1" applyFill="1" applyBorder="1" applyAlignment="1">
      <alignment horizontal="center" vertical="center" wrapText="1"/>
    </xf>
    <xf numFmtId="0" fontId="41" fillId="0" borderId="0" xfId="5" applyFont="1" applyFill="1" applyBorder="1" applyAlignment="1">
      <alignment horizontal="left" vertical="top" wrapText="1"/>
    </xf>
    <xf numFmtId="0" fontId="38" fillId="0" borderId="0" xfId="5" applyFont="1" applyFill="1" applyAlignment="1">
      <alignment horizontal="left" vertical="center"/>
    </xf>
    <xf numFmtId="0" fontId="41" fillId="0" borderId="18" xfId="5" applyFont="1" applyFill="1" applyBorder="1" applyAlignment="1">
      <alignment horizontal="center" vertical="center" wrapText="1"/>
    </xf>
    <xf numFmtId="0" fontId="68" fillId="0" borderId="0" xfId="5" applyFont="1" applyFill="1" applyAlignment="1">
      <alignment horizontal="center"/>
    </xf>
    <xf numFmtId="0" fontId="54" fillId="0" borderId="0" xfId="5" applyFont="1" applyFill="1" applyAlignment="1"/>
    <xf numFmtId="0" fontId="41" fillId="0" borderId="0" xfId="5" applyFont="1" applyFill="1" applyAlignment="1">
      <alignment horizontal="left" vertical="center" indent="5"/>
    </xf>
    <xf numFmtId="0" fontId="41" fillId="0" borderId="0" xfId="5" applyFont="1" applyFill="1" applyAlignment="1">
      <alignment horizontal="center" vertical="center" wrapText="1"/>
    </xf>
    <xf numFmtId="0" fontId="41" fillId="0" borderId="0" xfId="5" applyFont="1" applyFill="1" applyAlignment="1">
      <alignment horizontal="left" indent="5"/>
    </xf>
    <xf numFmtId="0" fontId="41" fillId="0" borderId="0" xfId="5" applyFont="1" applyFill="1" applyAlignment="1">
      <alignment horizontal="right"/>
    </xf>
    <xf numFmtId="0" fontId="42" fillId="0" borderId="0" xfId="5" applyFont="1" applyFill="1" applyAlignment="1">
      <alignment horizontal="center" vertical="center"/>
    </xf>
    <xf numFmtId="170" fontId="48" fillId="0" borderId="0" xfId="5" applyNumberFormat="1" applyFont="1" applyFill="1"/>
    <xf numFmtId="0" fontId="48" fillId="0" borderId="17" xfId="5" applyFont="1" applyFill="1" applyBorder="1"/>
    <xf numFmtId="0" fontId="54" fillId="0" borderId="17" xfId="5" applyFont="1" applyFill="1" applyBorder="1"/>
    <xf numFmtId="0" fontId="61" fillId="0" borderId="0" xfId="5" applyFont="1" applyFill="1"/>
    <xf numFmtId="0" fontId="60" fillId="0" borderId="0" xfId="5" applyFont="1" applyFill="1" applyBorder="1"/>
    <xf numFmtId="0" fontId="57" fillId="0" borderId="0" xfId="5" applyFont="1" applyFill="1" applyAlignment="1">
      <alignment horizontal="left" vertical="center"/>
    </xf>
    <xf numFmtId="43" fontId="48" fillId="0" borderId="0" xfId="5" applyNumberFormat="1" applyFont="1" applyFill="1"/>
    <xf numFmtId="171" fontId="48" fillId="0" borderId="0" xfId="5" applyNumberFormat="1" applyFont="1" applyFill="1"/>
    <xf numFmtId="42" fontId="41" fillId="0" borderId="15" xfId="11" applyFont="1" applyFill="1" applyBorder="1" applyAlignment="1">
      <alignment horizontal="left"/>
    </xf>
    <xf numFmtId="0" fontId="40" fillId="0" borderId="0" xfId="5" applyFont="1" applyFill="1" applyBorder="1" applyAlignment="1">
      <alignment horizontal="left" indent="5"/>
    </xf>
    <xf numFmtId="42" fontId="41" fillId="0" borderId="0" xfId="11" applyFont="1" applyFill="1"/>
    <xf numFmtId="0" fontId="54" fillId="0" borderId="0" xfId="5" applyFont="1" applyFill="1"/>
    <xf numFmtId="0" fontId="62" fillId="0" borderId="0" xfId="5" applyFont="1" applyFill="1"/>
    <xf numFmtId="43" fontId="48" fillId="0" borderId="0" xfId="6" applyFont="1" applyFill="1" applyAlignment="1">
      <alignment horizontal="center"/>
    </xf>
    <xf numFmtId="43" fontId="41" fillId="0" borderId="0" xfId="6" applyFont="1" applyFill="1" applyBorder="1" applyAlignment="1">
      <alignment horizontal="right"/>
    </xf>
    <xf numFmtId="172" fontId="48" fillId="0" borderId="0" xfId="7" applyNumberFormat="1" applyFont="1" applyFill="1" applyAlignment="1">
      <alignment horizontal="center"/>
    </xf>
    <xf numFmtId="168" fontId="41" fillId="0" borderId="0" xfId="9" applyNumberFormat="1" applyFont="1" applyFill="1" applyBorder="1" applyAlignment="1">
      <alignment horizontal="right"/>
    </xf>
    <xf numFmtId="169" fontId="41" fillId="0" borderId="0" xfId="10" applyNumberFormat="1" applyFont="1" applyFill="1" applyBorder="1" applyAlignment="1">
      <alignment horizontal="right"/>
    </xf>
    <xf numFmtId="6" fontId="41" fillId="0" borderId="0" xfId="5" applyNumberFormat="1" applyFont="1" applyFill="1" applyAlignment="1">
      <alignment horizontal="center"/>
    </xf>
    <xf numFmtId="0" fontId="40" fillId="0" borderId="0" xfId="5" applyFont="1" applyFill="1" applyAlignment="1">
      <alignment vertical="top"/>
    </xf>
    <xf numFmtId="173" fontId="41" fillId="0" borderId="0" xfId="5" applyNumberFormat="1" applyFont="1" applyFill="1" applyAlignment="1">
      <alignment horizontal="center" vertical="center" wrapText="1"/>
    </xf>
    <xf numFmtId="42" fontId="41" fillId="0" borderId="0" xfId="5" applyNumberFormat="1" applyFont="1" applyFill="1" applyAlignment="1">
      <alignment horizontal="center" vertical="center" wrapText="1"/>
    </xf>
    <xf numFmtId="174" fontId="41" fillId="0" borderId="0" xfId="5" applyNumberFormat="1" applyFont="1" applyFill="1" applyAlignment="1">
      <alignment horizontal="center" vertical="center"/>
    </xf>
    <xf numFmtId="168" fontId="41" fillId="0" borderId="0" xfId="6" applyNumberFormat="1" applyFont="1" applyFill="1" applyAlignment="1">
      <alignment horizontal="center" vertical="center" wrapText="1"/>
    </xf>
    <xf numFmtId="0" fontId="42" fillId="0" borderId="0" xfId="5" applyFont="1" applyFill="1" applyAlignment="1">
      <alignment horizontal="center" vertical="center" wrapText="1"/>
    </xf>
    <xf numFmtId="0" fontId="34" fillId="0" borderId="0" xfId="5" applyFont="1" applyFill="1" applyBorder="1"/>
    <xf numFmtId="0" fontId="70" fillId="0" borderId="0" xfId="5" applyFont="1" applyFill="1" applyBorder="1"/>
    <xf numFmtId="0" fontId="71" fillId="0" borderId="0" xfId="5" applyFont="1" applyFill="1" applyBorder="1"/>
    <xf numFmtId="0" fontId="72" fillId="0" borderId="0" xfId="5" applyFont="1" applyFill="1" applyBorder="1"/>
    <xf numFmtId="0" fontId="25" fillId="8" borderId="0" xfId="5" applyFont="1" applyFill="1"/>
    <xf numFmtId="0" fontId="34" fillId="8" borderId="0" xfId="5" applyFont="1" applyFill="1" applyBorder="1"/>
    <xf numFmtId="0" fontId="70" fillId="8" borderId="0" xfId="5" applyFont="1" applyFill="1" applyBorder="1"/>
    <xf numFmtId="0" fontId="71" fillId="8" borderId="0" xfId="5" applyFont="1" applyFill="1" applyBorder="1"/>
    <xf numFmtId="0" fontId="48" fillId="0" borderId="0" xfId="5" applyFont="1" applyFill="1" applyAlignment="1">
      <alignment horizontal="left" vertical="top" wrapText="1"/>
    </xf>
    <xf numFmtId="15" fontId="25" fillId="0" borderId="0" xfId="5" applyNumberFormat="1" applyFont="1"/>
    <xf numFmtId="14" fontId="38" fillId="0" borderId="0" xfId="5" applyNumberFormat="1" applyFont="1" applyAlignment="1">
      <alignment horizontal="center"/>
    </xf>
    <xf numFmtId="0" fontId="2" fillId="0" borderId="0" xfId="3" applyFill="1" applyBorder="1"/>
    <xf numFmtId="0" fontId="25" fillId="0" borderId="0" xfId="5" applyFont="1" applyAlignment="1">
      <alignment horizontal="center"/>
    </xf>
    <xf numFmtId="10" fontId="16" fillId="0" borderId="0" xfId="0" applyNumberFormat="1" applyFont="1" applyFill="1" applyBorder="1" applyAlignment="1" applyProtection="1">
      <alignment horizontal="center" vertical="center" wrapText="1"/>
    </xf>
    <xf numFmtId="165" fontId="16" fillId="0" borderId="0" xfId="0" applyNumberFormat="1" applyFont="1" applyFill="1" applyBorder="1" applyAlignment="1" applyProtection="1">
      <alignment horizontal="center" vertical="center" wrapText="1"/>
    </xf>
    <xf numFmtId="165" fontId="16" fillId="0" borderId="0" xfId="0" applyNumberFormat="1" applyFont="1" applyFill="1" applyBorder="1" applyAlignment="1">
      <alignment horizontal="center" vertical="center" wrapText="1"/>
    </xf>
    <xf numFmtId="14" fontId="74" fillId="0" borderId="0" xfId="0" applyNumberFormat="1" applyFont="1" applyFill="1" applyBorder="1" applyAlignment="1">
      <alignment horizontal="center" vertical="center" wrapText="1"/>
    </xf>
    <xf numFmtId="0" fontId="74" fillId="0" borderId="0" xfId="0" applyFont="1" applyFill="1" applyBorder="1" applyAlignment="1">
      <alignment horizontal="center" vertical="center" wrapText="1"/>
    </xf>
    <xf numFmtId="0" fontId="19" fillId="0" borderId="0" xfId="0" applyFont="1" applyFill="1" applyBorder="1" applyAlignment="1">
      <alignment horizontal="left" vertical="center" wrapText="1"/>
    </xf>
    <xf numFmtId="0" fontId="13" fillId="0" borderId="0" xfId="0" applyFont="1" applyBorder="1" applyAlignment="1">
      <alignment horizontal="left" vertical="center"/>
    </xf>
    <xf numFmtId="175" fontId="16" fillId="0" borderId="0" xfId="0" quotePrefix="1" applyNumberFormat="1" applyFont="1" applyFill="1" applyBorder="1" applyAlignment="1">
      <alignment horizontal="center" vertical="center" wrapText="1"/>
    </xf>
    <xf numFmtId="0" fontId="76" fillId="0" borderId="0" xfId="0" applyFont="1" applyBorder="1"/>
    <xf numFmtId="0" fontId="4" fillId="0" borderId="0" xfId="0" applyFont="1" applyAlignment="1">
      <alignment horizontal="left" wrapText="1"/>
    </xf>
    <xf numFmtId="0" fontId="12" fillId="0" borderId="0" xfId="0" applyFont="1" applyFill="1" applyBorder="1" applyAlignment="1">
      <alignment horizontal="center" vertical="center"/>
    </xf>
    <xf numFmtId="0" fontId="5" fillId="3" borderId="0" xfId="0" applyFont="1" applyFill="1" applyBorder="1" applyAlignment="1">
      <alignment horizontal="center"/>
    </xf>
    <xf numFmtId="0" fontId="0" fillId="0" borderId="0" xfId="0" applyFont="1" applyAlignment="1"/>
    <xf numFmtId="0" fontId="5" fillId="4" borderId="0" xfId="4" applyFont="1" applyFill="1" applyBorder="1" applyAlignment="1">
      <alignment horizontal="center"/>
    </xf>
    <xf numFmtId="0" fontId="5" fillId="0" borderId="0" xfId="4" applyFont="1" applyAlignment="1"/>
    <xf numFmtId="172" fontId="41" fillId="0" borderId="0" xfId="5" applyNumberFormat="1" applyFont="1" applyFill="1" applyAlignment="1">
      <alignment horizontal="center" vertical="center" wrapText="1"/>
    </xf>
    <xf numFmtId="0" fontId="73" fillId="0" borderId="0" xfId="5" applyFont="1" applyAlignment="1">
      <alignment horizontal="center"/>
    </xf>
    <xf numFmtId="0" fontId="41" fillId="0" borderId="0" xfId="5" applyFont="1" applyFill="1" applyAlignment="1">
      <alignment horizontal="left" vertical="top" wrapText="1"/>
    </xf>
    <xf numFmtId="0" fontId="42" fillId="0" borderId="0" xfId="5" applyFont="1" applyFill="1" applyAlignment="1">
      <alignment horizontal="center" vertical="center"/>
    </xf>
    <xf numFmtId="172" fontId="41" fillId="0" borderId="0" xfId="5" applyNumberFormat="1" applyFont="1" applyFill="1" applyAlignment="1">
      <alignment horizontal="center" vertical="center"/>
    </xf>
    <xf numFmtId="10" fontId="41" fillId="0" borderId="0" xfId="5" applyNumberFormat="1" applyFont="1" applyFill="1" applyAlignment="1">
      <alignment horizontal="center" vertical="center" wrapText="1"/>
    </xf>
    <xf numFmtId="0" fontId="77" fillId="0" borderId="0" xfId="5" applyFont="1" applyAlignment="1">
      <alignment horizontal="center" vertical="center"/>
    </xf>
    <xf numFmtId="172" fontId="41" fillId="0" borderId="0" xfId="2" applyNumberFormat="1" applyFont="1" applyFill="1" applyAlignment="1">
      <alignment horizontal="center" vertical="center" wrapText="1"/>
    </xf>
    <xf numFmtId="0" fontId="41" fillId="0" borderId="0" xfId="5" applyFont="1" applyFill="1" applyBorder="1" applyAlignment="1">
      <alignment horizontal="left" vertical="top" wrapText="1"/>
    </xf>
    <xf numFmtId="0" fontId="41" fillId="0" borderId="17" xfId="5" applyFont="1" applyFill="1" applyBorder="1" applyAlignment="1">
      <alignment horizontal="left" vertical="top" wrapText="1"/>
    </xf>
    <xf numFmtId="0" fontId="41" fillId="0" borderId="0" xfId="5" applyFont="1" applyFill="1" applyBorder="1" applyAlignment="1">
      <alignment vertical="top" wrapText="1"/>
    </xf>
    <xf numFmtId="0" fontId="41" fillId="0" borderId="17" xfId="5" applyFont="1" applyFill="1" applyBorder="1" applyAlignment="1">
      <alignment vertical="top" wrapText="1"/>
    </xf>
    <xf numFmtId="172" fontId="41" fillId="0" borderId="0" xfId="2" applyNumberFormat="1" applyFont="1" applyFill="1" applyAlignment="1">
      <alignment horizontal="center" vertical="top" wrapText="1"/>
    </xf>
    <xf numFmtId="0" fontId="38" fillId="0" borderId="0" xfId="5" applyFont="1" applyFill="1" applyAlignment="1">
      <alignment horizontal="left" vertical="top" wrapText="1"/>
    </xf>
    <xf numFmtId="0" fontId="65" fillId="0" borderId="17" xfId="5" applyFont="1" applyFill="1" applyBorder="1" applyAlignment="1">
      <alignment horizontal="center" vertical="center"/>
    </xf>
    <xf numFmtId="0" fontId="65" fillId="0" borderId="17" xfId="5" applyFont="1" applyFill="1" applyBorder="1" applyAlignment="1">
      <alignment horizontal="center" vertical="center" wrapText="1"/>
    </xf>
    <xf numFmtId="0" fontId="38" fillId="0" borderId="0" xfId="5" applyFont="1" applyFill="1" applyAlignment="1">
      <alignment horizontal="left" vertical="center" wrapText="1"/>
    </xf>
    <xf numFmtId="0" fontId="41" fillId="0" borderId="0" xfId="5" applyFont="1" applyFill="1" applyAlignment="1">
      <alignment horizontal="left" vertical="top"/>
    </xf>
    <xf numFmtId="0" fontId="41" fillId="0" borderId="17" xfId="5" applyFont="1" applyFill="1" applyBorder="1" applyAlignment="1">
      <alignment horizontal="left" vertical="top"/>
    </xf>
    <xf numFmtId="0" fontId="41" fillId="0" borderId="0" xfId="5" applyFont="1" applyFill="1" applyAlignment="1">
      <alignment vertical="top" wrapText="1"/>
    </xf>
    <xf numFmtId="0" fontId="41" fillId="0" borderId="17" xfId="5" applyFont="1" applyFill="1" applyBorder="1" applyAlignment="1">
      <alignment horizontal="left" vertical="center" wrapText="1"/>
    </xf>
    <xf numFmtId="0" fontId="41" fillId="0" borderId="0" xfId="5" applyFont="1" applyFill="1" applyAlignment="1">
      <alignment horizontal="left"/>
    </xf>
    <xf numFmtId="0" fontId="32" fillId="0" borderId="0" xfId="0" applyFont="1" applyAlignment="1">
      <alignment horizontal="left" vertical="top" wrapText="1"/>
    </xf>
    <xf numFmtId="0" fontId="38" fillId="0" borderId="0" xfId="5" applyFont="1" applyFill="1" applyAlignment="1">
      <alignment horizontal="left" vertical="top"/>
    </xf>
    <xf numFmtId="0" fontId="40" fillId="0" borderId="17" xfId="5" applyFont="1" applyBorder="1" applyAlignment="1">
      <alignment horizontal="center" wrapText="1"/>
    </xf>
    <xf numFmtId="0" fontId="75" fillId="0" borderId="0" xfId="0" applyFont="1" applyFill="1" applyBorder="1" applyAlignment="1">
      <alignment horizontal="left" vertical="center" wrapText="1"/>
    </xf>
  </cellXfs>
  <cellStyles count="12">
    <cellStyle name="Calculation" xfId="3" builtinId="22"/>
    <cellStyle name="Comma" xfId="1" builtinId="3"/>
    <cellStyle name="Comma 2 2" xfId="9" xr:uid="{6F94D057-481B-4B2E-A47F-15AF62026FDF}"/>
    <cellStyle name="Comma 4" xfId="6" xr:uid="{0ADBB02E-0517-4961-90E1-06366624F2B9}"/>
    <cellStyle name="Currency [0] 3" xfId="11" xr:uid="{C4663226-0674-404F-BD19-FB21768FCCEF}"/>
    <cellStyle name="Currency 10" xfId="10" xr:uid="{CD0D9D9F-FF91-49F4-879E-F966C9AC49B2}"/>
    <cellStyle name="Hyperlink" xfId="4" builtinId="8"/>
    <cellStyle name="Normal" xfId="0" builtinId="0"/>
    <cellStyle name="Normal 2 2" xfId="5" xr:uid="{2C50F861-4108-48F3-82C2-10FE39FA7D17}"/>
    <cellStyle name="Percent" xfId="2" builtinId="5"/>
    <cellStyle name="Percent 2" xfId="8" xr:uid="{E929E72B-196E-40B1-9CBE-CE80A6A08833}"/>
    <cellStyle name="Percent 3" xfId="7" xr:uid="{72E2B7C7-29A0-4972-98C2-ED681D11FBC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2</xdr:col>
      <xdr:colOff>662940</xdr:colOff>
      <xdr:row>12</xdr:row>
      <xdr:rowOff>15241</xdr:rowOff>
    </xdr:from>
    <xdr:ext cx="4753193" cy="1361009"/>
    <xdr:pic>
      <xdr:nvPicPr>
        <xdr:cNvPr id="2" name="Picture 1">
          <a:extLst>
            <a:ext uri="{FF2B5EF4-FFF2-40B4-BE49-F238E27FC236}">
              <a16:creationId xmlns:a16="http://schemas.microsoft.com/office/drawing/2014/main" id="{B10F5C30-48BA-4957-B136-289B89A12995}"/>
            </a:ext>
          </a:extLst>
        </xdr:cNvPr>
        <xdr:cNvPicPr>
          <a:picLocks noChangeAspect="1"/>
        </xdr:cNvPicPr>
      </xdr:nvPicPr>
      <xdr:blipFill>
        <a:blip xmlns:r="http://schemas.openxmlformats.org/officeDocument/2006/relationships" r:embed="rId1"/>
        <a:stretch>
          <a:fillRect/>
        </a:stretch>
      </xdr:blipFill>
      <xdr:spPr>
        <a:xfrm>
          <a:off x="1831340" y="2183766"/>
          <a:ext cx="4753193" cy="1361009"/>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1</xdr:col>
      <xdr:colOff>47624</xdr:colOff>
      <xdr:row>0</xdr:row>
      <xdr:rowOff>28575</xdr:rowOff>
    </xdr:from>
    <xdr:to>
      <xdr:col>1</xdr:col>
      <xdr:colOff>1088571</xdr:colOff>
      <xdr:row>3</xdr:row>
      <xdr:rowOff>90547</xdr:rowOff>
    </xdr:to>
    <xdr:pic>
      <xdr:nvPicPr>
        <xdr:cNvPr id="2" name="ctl00_contentPage_dlAsset_ctl03_imgThumbnail">
          <a:extLst>
            <a:ext uri="{FF2B5EF4-FFF2-40B4-BE49-F238E27FC236}">
              <a16:creationId xmlns:a16="http://schemas.microsoft.com/office/drawing/2014/main" id="{73D92B65-D902-4A75-B558-0D778B4631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924" y="25400"/>
          <a:ext cx="571047" cy="6048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20-%20201907%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letion Instructions"/>
      <sheetName val="FAQ"/>
      <sheetName val="B2. HTT Public Sector Assets"/>
      <sheetName val="B3. HTT Shipping Assets"/>
      <sheetName val="EUC - Control Log"/>
      <sheetName val="README"/>
      <sheetName val="Sheet2"/>
      <sheetName val="Sheet1"/>
      <sheetName val="Wtavg Pivot"/>
      <sheetName val="RateType Pivot"/>
      <sheetName val="Rate Pivot"/>
      <sheetName val="Occup Pivot"/>
      <sheetName val="Term Pivot"/>
      <sheetName val="Bal Pivot"/>
      <sheetName val="Prop Pivot"/>
      <sheetName val="LTV HTT Pivot"/>
      <sheetName val="INDLTV Pivot"/>
      <sheetName val="LTV Pivot"/>
      <sheetName val="AT Pivot"/>
      <sheetName val="BC Pivot"/>
      <sheetName val="ON Pivot"/>
      <sheetName val="PQ Pivot"/>
      <sheetName val="PR Pivot"/>
      <sheetName val="Prov Pivot"/>
      <sheetName val="Age Pivot"/>
      <sheetName val="Arrbuck"/>
      <sheetName val="Arrlist"/>
      <sheetName val="Index LTV &gt; 80%"/>
    </sheetNames>
    <sheetDataSet>
      <sheetData sheetId="0"/>
      <sheetData sheetId="1"/>
      <sheetData sheetId="2">
        <row r="18">
          <cell r="B18" t="str">
            <v>2. Size Information</v>
          </cell>
        </row>
        <row r="48">
          <cell r="B48" t="str">
            <v xml:space="preserve">4. Breakdown by Geography </v>
          </cell>
        </row>
        <row r="129">
          <cell r="B129" t="str">
            <v>6. Breakdown by Interest Rate</v>
          </cell>
        </row>
        <row r="166">
          <cell r="B166" t="str">
            <v>9. Non-Performing Loans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2.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 TargetMode="External"/><Relationship Id="rId5" Type="http://schemas.openxmlformats.org/officeDocument/2006/relationships/hyperlink" Target="https://coveredbondlabel.com/" TargetMode="External"/><Relationship Id="rId4" Type="http://schemas.openxmlformats.org/officeDocument/2006/relationships/hyperlink" Target="http://www.td.com/investor-relations/ir-homepage/debt-information/legislative-covered-bonds/LCBTermsofAccess.jsp"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C5FC07-6500-481C-80E3-E4A335ADBB35}">
  <sheetPr>
    <tabColor rgb="FF847A75"/>
  </sheetPr>
  <dimension ref="A1:R38"/>
  <sheetViews>
    <sheetView zoomScale="80" zoomScaleNormal="80" workbookViewId="0">
      <selection activeCell="A4" sqref="A4"/>
    </sheetView>
  </sheetViews>
  <sheetFormatPr defaultRowHeight="15" x14ac:dyDescent="0.25"/>
  <cols>
    <col min="1" max="1" width="8.7109375" style="1"/>
    <col min="2" max="6" width="12.42578125" style="1" customWidth="1"/>
    <col min="7" max="7" width="15" style="1" customWidth="1"/>
    <col min="8" max="8" width="15.42578125" style="1" customWidth="1"/>
    <col min="9" max="9" width="12.42578125" style="1" customWidth="1"/>
    <col min="10" max="10" width="18.42578125" style="1" customWidth="1"/>
    <col min="11" max="18" width="8.7109375" style="1"/>
  </cols>
  <sheetData>
    <row r="1" spans="2:10" ht="15.75" thickBot="1" x14ac:dyDescent="0.3"/>
    <row r="2" spans="2:10" x14ac:dyDescent="0.25">
      <c r="B2" s="20"/>
      <c r="C2" s="19"/>
      <c r="D2" s="19"/>
      <c r="E2" s="19"/>
      <c r="F2" s="19"/>
      <c r="G2" s="19"/>
      <c r="H2" s="19"/>
      <c r="I2" s="19"/>
      <c r="J2" s="18"/>
    </row>
    <row r="3" spans="2:10" x14ac:dyDescent="0.25">
      <c r="B3" s="8"/>
      <c r="C3" s="6"/>
      <c r="D3" s="6"/>
      <c r="E3" s="6"/>
      <c r="F3" s="6"/>
      <c r="G3" s="6"/>
      <c r="H3" s="6"/>
      <c r="I3" s="6"/>
      <c r="J3" s="5"/>
    </row>
    <row r="4" spans="2:10" x14ac:dyDescent="0.25">
      <c r="B4" s="8"/>
      <c r="C4" s="6"/>
      <c r="D4" s="6"/>
      <c r="E4" s="6"/>
      <c r="F4" s="6"/>
      <c r="G4" s="6"/>
      <c r="H4" s="6"/>
      <c r="I4" s="6"/>
      <c r="J4" s="5"/>
    </row>
    <row r="5" spans="2:10" ht="31.5" x14ac:dyDescent="0.3">
      <c r="B5" s="8"/>
      <c r="C5" s="6"/>
      <c r="D5" s="6"/>
      <c r="E5" s="17"/>
      <c r="F5" s="16" t="s">
        <v>15</v>
      </c>
      <c r="G5" s="6"/>
      <c r="H5" s="6"/>
      <c r="I5" s="6"/>
      <c r="J5" s="5"/>
    </row>
    <row r="6" spans="2:10" ht="41.25" customHeight="1" x14ac:dyDescent="0.25">
      <c r="B6" s="8"/>
      <c r="C6" s="6"/>
      <c r="D6" s="6"/>
      <c r="E6" s="415" t="s">
        <v>14</v>
      </c>
      <c r="F6" s="415"/>
      <c r="G6" s="415"/>
      <c r="H6" s="6"/>
      <c r="I6" s="6"/>
      <c r="J6" s="5"/>
    </row>
    <row r="7" spans="2:10" ht="52.5" x14ac:dyDescent="0.25">
      <c r="B7" s="8"/>
      <c r="C7" s="6"/>
      <c r="D7" s="6"/>
      <c r="E7" s="6"/>
      <c r="F7" s="15" t="s">
        <v>13</v>
      </c>
      <c r="G7" s="6"/>
      <c r="H7" s="6"/>
      <c r="I7" s="6"/>
      <c r="J7" s="5"/>
    </row>
    <row r="8" spans="2:10" ht="26.25" x14ac:dyDescent="0.25">
      <c r="B8" s="8"/>
      <c r="C8" s="6"/>
      <c r="D8" s="6"/>
      <c r="E8" s="6"/>
      <c r="F8" s="14" t="s">
        <v>12</v>
      </c>
      <c r="G8" s="6"/>
      <c r="H8" s="6"/>
      <c r="I8" s="6"/>
      <c r="J8" s="5"/>
    </row>
    <row r="9" spans="2:10" ht="21" x14ac:dyDescent="0.25">
      <c r="B9" s="8"/>
      <c r="C9" s="6"/>
      <c r="D9" s="6"/>
      <c r="E9" s="6"/>
      <c r="F9" s="13" t="s">
        <v>11</v>
      </c>
      <c r="G9" s="13" t="s">
        <v>1617</v>
      </c>
      <c r="H9" s="6"/>
      <c r="I9" s="6"/>
      <c r="J9" s="5"/>
    </row>
    <row r="10" spans="2:10" ht="21" x14ac:dyDescent="0.25">
      <c r="B10" s="8"/>
      <c r="C10" s="6"/>
      <c r="D10" s="6"/>
      <c r="E10" s="6"/>
      <c r="F10" s="13" t="s">
        <v>10</v>
      </c>
      <c r="G10" s="13" t="s">
        <v>9</v>
      </c>
      <c r="H10" s="6"/>
      <c r="I10" s="6"/>
      <c r="J10" s="5"/>
    </row>
    <row r="11" spans="2:10" ht="21" x14ac:dyDescent="0.25">
      <c r="B11" s="8"/>
      <c r="C11" s="6"/>
      <c r="D11" s="6"/>
      <c r="E11" s="6"/>
      <c r="F11" s="12"/>
      <c r="G11" s="6"/>
      <c r="H11" s="6"/>
      <c r="I11" s="6"/>
      <c r="J11" s="5"/>
    </row>
    <row r="12" spans="2:10" x14ac:dyDescent="0.25">
      <c r="B12" s="8"/>
      <c r="C12" s="6"/>
      <c r="D12" s="6"/>
      <c r="E12" s="6"/>
      <c r="F12" s="6"/>
      <c r="G12" s="6"/>
      <c r="H12" s="6"/>
      <c r="I12" s="6"/>
      <c r="J12" s="5"/>
    </row>
    <row r="13" spans="2:10" x14ac:dyDescent="0.25">
      <c r="B13" s="8"/>
      <c r="C13" s="6"/>
      <c r="D13" s="6"/>
      <c r="E13" s="6"/>
      <c r="F13" s="6"/>
      <c r="G13" s="6"/>
      <c r="H13" s="6"/>
      <c r="I13" s="6"/>
      <c r="J13" s="5"/>
    </row>
    <row r="14" spans="2:10" x14ac:dyDescent="0.25">
      <c r="B14" s="8"/>
      <c r="C14" s="6"/>
      <c r="D14" s="6"/>
      <c r="E14" s="6"/>
      <c r="F14" s="6"/>
      <c r="G14" s="6"/>
      <c r="H14" s="6"/>
      <c r="I14" s="6"/>
      <c r="J14" s="5"/>
    </row>
    <row r="15" spans="2:10" x14ac:dyDescent="0.25">
      <c r="B15" s="8"/>
      <c r="C15" s="6"/>
      <c r="D15" s="6"/>
      <c r="E15" s="6"/>
      <c r="F15" s="6"/>
      <c r="G15" s="6"/>
      <c r="H15" s="6"/>
      <c r="I15" s="6"/>
      <c r="J15" s="5"/>
    </row>
    <row r="16" spans="2:10" x14ac:dyDescent="0.25">
      <c r="B16" s="8"/>
      <c r="C16" s="6"/>
      <c r="D16" s="6"/>
      <c r="E16" s="6"/>
      <c r="F16" s="6"/>
      <c r="G16" s="6"/>
      <c r="H16" s="6"/>
      <c r="I16" s="6"/>
      <c r="J16" s="5"/>
    </row>
    <row r="17" spans="2:10" x14ac:dyDescent="0.25">
      <c r="B17" s="8"/>
      <c r="C17" s="6"/>
      <c r="D17" s="6"/>
      <c r="E17" s="6"/>
      <c r="F17" s="6"/>
      <c r="G17" s="6"/>
      <c r="H17" s="6"/>
      <c r="I17" s="6"/>
      <c r="J17" s="5"/>
    </row>
    <row r="18" spans="2:10" x14ac:dyDescent="0.25">
      <c r="B18" s="8"/>
      <c r="C18" s="6"/>
      <c r="D18" s="6"/>
      <c r="E18" s="6"/>
      <c r="F18" s="6"/>
      <c r="G18" s="6"/>
      <c r="H18" s="6"/>
      <c r="I18" s="6"/>
      <c r="J18" s="5"/>
    </row>
    <row r="19" spans="2:10" x14ac:dyDescent="0.25">
      <c r="B19" s="8"/>
      <c r="C19" s="6"/>
      <c r="D19" s="6"/>
      <c r="E19" s="6"/>
      <c r="F19" s="6"/>
      <c r="G19" s="6"/>
      <c r="H19" s="6"/>
      <c r="I19" s="6"/>
      <c r="J19" s="5"/>
    </row>
    <row r="20" spans="2:10" x14ac:dyDescent="0.25">
      <c r="B20" s="8"/>
      <c r="C20" s="6"/>
      <c r="D20" s="6"/>
      <c r="E20" s="6"/>
      <c r="F20" s="6"/>
      <c r="G20" s="6"/>
      <c r="H20" s="6"/>
      <c r="I20" s="6"/>
      <c r="J20" s="5"/>
    </row>
    <row r="21" spans="2:10" x14ac:dyDescent="0.25">
      <c r="B21" s="8"/>
      <c r="C21" s="6"/>
      <c r="D21" s="6"/>
      <c r="E21" s="6"/>
      <c r="F21" s="6"/>
      <c r="G21" s="6"/>
      <c r="H21" s="6"/>
      <c r="I21" s="6"/>
      <c r="J21" s="5"/>
    </row>
    <row r="22" spans="2:10" x14ac:dyDescent="0.25">
      <c r="B22" s="8"/>
      <c r="C22" s="6"/>
      <c r="D22" s="6"/>
      <c r="E22" s="6"/>
      <c r="F22" s="11" t="s">
        <v>8</v>
      </c>
      <c r="G22" s="6"/>
      <c r="H22" s="6"/>
      <c r="I22" s="6"/>
      <c r="J22" s="5"/>
    </row>
    <row r="23" spans="2:10" x14ac:dyDescent="0.25">
      <c r="B23" s="8"/>
      <c r="C23" s="6"/>
      <c r="D23" s="6"/>
      <c r="E23" s="6"/>
      <c r="F23" s="9"/>
      <c r="G23" s="6"/>
      <c r="H23" s="6"/>
      <c r="I23" s="6"/>
      <c r="J23" s="5"/>
    </row>
    <row r="24" spans="2:10" x14ac:dyDescent="0.25">
      <c r="B24" s="8"/>
      <c r="C24" s="6"/>
      <c r="D24" s="418" t="s">
        <v>7</v>
      </c>
      <c r="E24" s="419" t="s">
        <v>3</v>
      </c>
      <c r="F24" s="419"/>
      <c r="G24" s="419"/>
      <c r="H24" s="419"/>
      <c r="I24" s="413" t="s">
        <v>1615</v>
      </c>
      <c r="J24" s="5"/>
    </row>
    <row r="25" spans="2:10" x14ac:dyDescent="0.25">
      <c r="B25" s="8"/>
      <c r="C25" s="6"/>
      <c r="D25" s="6"/>
      <c r="E25" s="7"/>
      <c r="F25" s="7"/>
      <c r="G25" s="7"/>
      <c r="H25" s="6"/>
      <c r="I25" s="6"/>
      <c r="J25" s="5"/>
    </row>
    <row r="26" spans="2:10" x14ac:dyDescent="0.25">
      <c r="B26" s="8"/>
      <c r="C26" s="6"/>
      <c r="D26" s="418" t="s">
        <v>6</v>
      </c>
      <c r="E26" s="419"/>
      <c r="F26" s="419"/>
      <c r="G26" s="419"/>
      <c r="H26" s="419"/>
      <c r="J26" s="5"/>
    </row>
    <row r="27" spans="2:10" x14ac:dyDescent="0.25">
      <c r="B27" s="8"/>
      <c r="C27" s="6"/>
      <c r="D27" s="10"/>
      <c r="E27" s="10"/>
      <c r="F27" s="10"/>
      <c r="G27" s="10"/>
      <c r="H27" s="10"/>
      <c r="I27" s="6"/>
      <c r="J27" s="5"/>
    </row>
    <row r="28" spans="2:10" x14ac:dyDescent="0.25">
      <c r="B28" s="8"/>
      <c r="C28" s="6"/>
      <c r="D28" s="418" t="s">
        <v>5</v>
      </c>
      <c r="E28" s="419" t="s">
        <v>3</v>
      </c>
      <c r="F28" s="419"/>
      <c r="G28" s="419"/>
      <c r="H28" s="419"/>
      <c r="I28" s="6"/>
      <c r="J28" s="5"/>
    </row>
    <row r="29" spans="2:10" x14ac:dyDescent="0.25">
      <c r="B29" s="8"/>
      <c r="C29" s="6"/>
      <c r="D29" s="7"/>
      <c r="E29" s="7"/>
      <c r="F29" s="7"/>
      <c r="G29" s="7"/>
      <c r="H29" s="7"/>
      <c r="I29" s="6"/>
      <c r="J29" s="5"/>
    </row>
    <row r="30" spans="2:10" x14ac:dyDescent="0.25">
      <c r="B30" s="8"/>
      <c r="C30" s="6"/>
      <c r="D30" s="418" t="s">
        <v>4</v>
      </c>
      <c r="E30" s="419" t="s">
        <v>3</v>
      </c>
      <c r="F30" s="419"/>
      <c r="G30" s="419"/>
      <c r="H30" s="419"/>
      <c r="I30" s="6"/>
      <c r="J30" s="5"/>
    </row>
    <row r="31" spans="2:10" x14ac:dyDescent="0.25">
      <c r="B31" s="8"/>
      <c r="C31" s="6"/>
      <c r="D31" s="6"/>
      <c r="E31" s="6"/>
      <c r="F31" s="6"/>
      <c r="G31" s="6"/>
      <c r="H31" s="6"/>
      <c r="I31" s="6"/>
      <c r="J31" s="5"/>
    </row>
    <row r="32" spans="2:10" x14ac:dyDescent="0.25">
      <c r="B32" s="8"/>
      <c r="C32" s="6"/>
      <c r="D32" s="416" t="s">
        <v>2</v>
      </c>
      <c r="E32" s="417"/>
      <c r="F32" s="417"/>
      <c r="G32" s="417"/>
      <c r="H32" s="417"/>
      <c r="I32" s="6"/>
      <c r="J32" s="5"/>
    </row>
    <row r="33" spans="2:13" x14ac:dyDescent="0.25">
      <c r="B33" s="8"/>
      <c r="C33" s="6"/>
      <c r="D33" s="6"/>
      <c r="E33" s="6"/>
      <c r="F33" s="9"/>
      <c r="G33" s="6"/>
      <c r="H33" s="6"/>
      <c r="I33" s="6"/>
      <c r="J33" s="5"/>
    </row>
    <row r="34" spans="2:13" x14ac:dyDescent="0.25">
      <c r="B34" s="8"/>
      <c r="C34" s="6"/>
      <c r="D34" s="416" t="s">
        <v>1</v>
      </c>
      <c r="E34" s="417"/>
      <c r="F34" s="417"/>
      <c r="G34" s="417"/>
      <c r="H34" s="417"/>
      <c r="I34" s="6"/>
      <c r="J34" s="5"/>
    </row>
    <row r="35" spans="2:13" x14ac:dyDescent="0.25">
      <c r="B35" s="8"/>
      <c r="C35" s="6"/>
      <c r="D35" s="7"/>
      <c r="E35" s="7"/>
      <c r="F35" s="7"/>
      <c r="G35" s="7"/>
      <c r="H35" s="7"/>
      <c r="I35" s="6"/>
      <c r="J35" s="5"/>
    </row>
    <row r="36" spans="2:13" ht="15.75" thickBot="1" x14ac:dyDescent="0.3">
      <c r="B36" s="4"/>
      <c r="C36" s="3"/>
      <c r="D36" s="3"/>
      <c r="E36" s="3"/>
      <c r="F36" s="3"/>
      <c r="G36" s="3"/>
      <c r="H36" s="3"/>
      <c r="I36" s="3"/>
      <c r="J36" s="2"/>
    </row>
    <row r="38" spans="2:13" ht="15" customHeight="1" x14ac:dyDescent="0.25">
      <c r="B38" s="414" t="s">
        <v>0</v>
      </c>
      <c r="C38" s="414"/>
      <c r="D38" s="414"/>
      <c r="E38" s="414"/>
      <c r="F38" s="414"/>
      <c r="G38" s="414"/>
      <c r="H38" s="414"/>
      <c r="I38" s="414"/>
      <c r="J38" s="414"/>
      <c r="K38" s="414"/>
      <c r="L38" s="414"/>
      <c r="M38" s="414"/>
    </row>
  </sheetData>
  <mergeCells count="8">
    <mergeCell ref="B38:M38"/>
    <mergeCell ref="E6:G6"/>
    <mergeCell ref="D34:H34"/>
    <mergeCell ref="D32:H32"/>
    <mergeCell ref="D24:H24"/>
    <mergeCell ref="D26:H26"/>
    <mergeCell ref="D28:H28"/>
    <mergeCell ref="D30:H30"/>
  </mergeCells>
  <hyperlinks>
    <hyperlink ref="D24:H24" location="'A. HTT General'!A1" display="Tab A: HTT General" xr:uid="{8517ACE0-690E-4A4B-B7D2-0C6809BB3848}"/>
    <hyperlink ref="D26:H26" location="'B1. HTT Mortgage Assets'!A1" display="Worksheet B1: HTT Mortgage Assets" xr:uid="{6D47D45C-C30F-4AD1-BF5C-F2C4B69387C1}"/>
    <hyperlink ref="D28:H28" location="'C. HTT Harmonised Glossary'!A1" display="Worksheet C: HTT Harmonised Glossary" xr:uid="{ABF8893D-2FCD-4F7B-993D-80F4A8BB9729}"/>
    <hyperlink ref="D30:H30" location="Disclaimer!A1" display="Disclaimer" xr:uid="{3C336D72-E2B7-4647-BF28-7B46CBAF071B}"/>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&amp;L&amp;1#&amp;"Calibri"&amp;10&amp;K000000Internal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8888F1-CA47-4450-BD2E-75B2E718A7AE}">
  <sheetPr>
    <tabColor rgb="FFE36E00"/>
  </sheetPr>
  <dimension ref="A1:N413"/>
  <sheetViews>
    <sheetView zoomScale="90" zoomScaleNormal="90" workbookViewId="0">
      <selection activeCell="C138" sqref="C138"/>
    </sheetView>
  </sheetViews>
  <sheetFormatPr defaultColWidth="8.85546875" defaultRowHeight="15" outlineLevelRow="1" x14ac:dyDescent="0.25"/>
  <cols>
    <col min="1" max="1" width="13.42578125" style="23" customWidth="1"/>
    <col min="2" max="2" width="60.5703125" style="23" customWidth="1"/>
    <col min="3" max="4" width="40.5703125" style="23" customWidth="1"/>
    <col min="5" max="5" width="6.5703125" style="23" customWidth="1"/>
    <col min="6" max="6" width="41.5703125" style="23" customWidth="1"/>
    <col min="7" max="7" width="41.5703125" style="22" customWidth="1"/>
    <col min="8" max="8" width="7.42578125" style="23" customWidth="1"/>
    <col min="9" max="9" width="71.85546875" style="23" customWidth="1"/>
    <col min="10" max="11" width="47.5703125" style="23" customWidth="1"/>
    <col min="12" max="12" width="7.42578125" style="23" customWidth="1"/>
    <col min="13" max="13" width="25.5703125" style="23" customWidth="1"/>
    <col min="14" max="14" width="25.5703125" style="22" customWidth="1"/>
    <col min="15" max="16384" width="8.85546875" style="21"/>
  </cols>
  <sheetData>
    <row r="1" spans="1:13" ht="31.5" x14ac:dyDescent="0.25">
      <c r="A1" s="85" t="s">
        <v>501</v>
      </c>
      <c r="B1" s="85"/>
      <c r="C1" s="22"/>
      <c r="D1" s="22"/>
      <c r="E1" s="22"/>
      <c r="F1" s="86" t="s">
        <v>500</v>
      </c>
      <c r="H1" s="22"/>
      <c r="I1" s="85"/>
      <c r="J1" s="22"/>
      <c r="K1" s="22"/>
      <c r="L1" s="22"/>
      <c r="M1" s="22"/>
    </row>
    <row r="2" spans="1:13" ht="15.75" thickBot="1" x14ac:dyDescent="0.3">
      <c r="A2" s="22"/>
      <c r="B2" s="84"/>
      <c r="C2" s="84"/>
      <c r="D2" s="22"/>
      <c r="E2" s="22"/>
      <c r="F2" s="22"/>
      <c r="H2" s="22"/>
      <c r="L2" s="22"/>
      <c r="M2" s="22"/>
    </row>
    <row r="3" spans="1:13" ht="19.5" thickBot="1" x14ac:dyDescent="0.3">
      <c r="A3" s="81"/>
      <c r="B3" s="83" t="s">
        <v>499</v>
      </c>
      <c r="C3" s="82" t="s">
        <v>319</v>
      </c>
      <c r="D3" s="81"/>
      <c r="E3" s="81"/>
      <c r="F3" s="22"/>
      <c r="G3" s="81"/>
      <c r="H3" s="22"/>
      <c r="L3" s="22"/>
      <c r="M3" s="22"/>
    </row>
    <row r="4" spans="1:13" ht="15.75" thickBot="1" x14ac:dyDescent="0.3">
      <c r="H4" s="22"/>
      <c r="L4" s="22"/>
      <c r="M4" s="22"/>
    </row>
    <row r="5" spans="1:13" ht="18.75" x14ac:dyDescent="0.25">
      <c r="A5" s="31"/>
      <c r="B5" s="80" t="s">
        <v>498</v>
      </c>
      <c r="C5" s="31"/>
      <c r="E5" s="30"/>
      <c r="F5" s="30"/>
      <c r="H5" s="22"/>
      <c r="L5" s="22"/>
      <c r="M5" s="22"/>
    </row>
    <row r="6" spans="1:13" x14ac:dyDescent="0.25">
      <c r="B6" s="78" t="s">
        <v>494</v>
      </c>
      <c r="H6" s="22"/>
      <c r="L6" s="22"/>
      <c r="M6" s="22"/>
    </row>
    <row r="7" spans="1:13" x14ac:dyDescent="0.25">
      <c r="B7" s="79" t="s">
        <v>474</v>
      </c>
      <c r="H7" s="22"/>
      <c r="L7" s="22"/>
      <c r="M7" s="22"/>
    </row>
    <row r="8" spans="1:13" x14ac:dyDescent="0.25">
      <c r="B8" s="79" t="s">
        <v>460</v>
      </c>
      <c r="F8" s="23" t="s">
        <v>497</v>
      </c>
      <c r="H8" s="22"/>
      <c r="L8" s="22"/>
      <c r="M8" s="22"/>
    </row>
    <row r="9" spans="1:13" x14ac:dyDescent="0.25">
      <c r="B9" s="78" t="s">
        <v>496</v>
      </c>
      <c r="H9" s="22"/>
      <c r="L9" s="22"/>
      <c r="M9" s="22"/>
    </row>
    <row r="10" spans="1:13" x14ac:dyDescent="0.25">
      <c r="B10" s="78" t="s">
        <v>82</v>
      </c>
      <c r="H10" s="22"/>
      <c r="L10" s="22"/>
      <c r="M10" s="22"/>
    </row>
    <row r="11" spans="1:13" ht="15.75" thickBot="1" x14ac:dyDescent="0.3">
      <c r="B11" s="77" t="s">
        <v>72</v>
      </c>
      <c r="H11" s="22"/>
      <c r="L11" s="22"/>
      <c r="M11" s="22"/>
    </row>
    <row r="12" spans="1:13" x14ac:dyDescent="0.25">
      <c r="B12" s="76"/>
      <c r="H12" s="22"/>
      <c r="L12" s="22"/>
      <c r="M12" s="22"/>
    </row>
    <row r="13" spans="1:13" ht="37.5" x14ac:dyDescent="0.25">
      <c r="A13" s="34" t="s">
        <v>495</v>
      </c>
      <c r="B13" s="34" t="s">
        <v>494</v>
      </c>
      <c r="C13" s="33"/>
      <c r="D13" s="33"/>
      <c r="E13" s="33"/>
      <c r="F13" s="33"/>
      <c r="G13" s="32"/>
      <c r="H13" s="22"/>
      <c r="L13" s="22"/>
      <c r="M13" s="22"/>
    </row>
    <row r="14" spans="1:13" x14ac:dyDescent="0.25">
      <c r="A14" s="23" t="s">
        <v>493</v>
      </c>
      <c r="B14" s="57" t="s">
        <v>492</v>
      </c>
      <c r="C14" s="23" t="s">
        <v>13</v>
      </c>
      <c r="E14" s="30"/>
      <c r="F14" s="30"/>
      <c r="H14" s="22"/>
      <c r="L14" s="22"/>
      <c r="M14" s="22"/>
    </row>
    <row r="15" spans="1:13" x14ac:dyDescent="0.25">
      <c r="A15" s="23" t="s">
        <v>491</v>
      </c>
      <c r="B15" s="57" t="s">
        <v>490</v>
      </c>
      <c r="C15" s="23" t="s">
        <v>12</v>
      </c>
      <c r="E15" s="30"/>
      <c r="F15" s="30"/>
      <c r="H15" s="22"/>
      <c r="L15" s="22"/>
      <c r="M15" s="22"/>
    </row>
    <row r="16" spans="1:13" ht="45" x14ac:dyDescent="0.25">
      <c r="A16" s="23" t="s">
        <v>489</v>
      </c>
      <c r="B16" s="57" t="s">
        <v>488</v>
      </c>
      <c r="C16" s="35" t="s">
        <v>487</v>
      </c>
      <c r="E16" s="30"/>
      <c r="F16" s="30"/>
      <c r="H16" s="22"/>
      <c r="L16" s="22"/>
      <c r="M16" s="22"/>
    </row>
    <row r="17" spans="1:13" x14ac:dyDescent="0.25">
      <c r="A17" s="23" t="s">
        <v>486</v>
      </c>
      <c r="B17" s="57" t="s">
        <v>485</v>
      </c>
      <c r="C17" s="23" t="str">
        <f>Introduction!G10</f>
        <v>31/07/19</v>
      </c>
      <c r="E17" s="30"/>
      <c r="F17" s="30"/>
      <c r="H17" s="22"/>
      <c r="L17" s="22"/>
      <c r="M17" s="22"/>
    </row>
    <row r="18" spans="1:13" outlineLevel="1" x14ac:dyDescent="0.25">
      <c r="A18" s="23" t="s">
        <v>484</v>
      </c>
      <c r="B18" s="25" t="s">
        <v>483</v>
      </c>
      <c r="E18" s="30"/>
      <c r="F18" s="30"/>
      <c r="H18" s="22"/>
      <c r="L18" s="22"/>
      <c r="M18" s="22"/>
    </row>
    <row r="19" spans="1:13" outlineLevel="1" x14ac:dyDescent="0.25">
      <c r="A19" s="23" t="s">
        <v>482</v>
      </c>
      <c r="B19" s="25" t="s">
        <v>481</v>
      </c>
      <c r="E19" s="30"/>
      <c r="F19" s="30"/>
      <c r="H19" s="22"/>
      <c r="L19" s="22"/>
      <c r="M19" s="22"/>
    </row>
    <row r="20" spans="1:13" outlineLevel="1" x14ac:dyDescent="0.25">
      <c r="A20" s="23" t="s">
        <v>480</v>
      </c>
      <c r="B20" s="25"/>
      <c r="E20" s="30"/>
      <c r="F20" s="30"/>
      <c r="H20" s="22"/>
      <c r="L20" s="22"/>
      <c r="M20" s="22"/>
    </row>
    <row r="21" spans="1:13" outlineLevel="1" x14ac:dyDescent="0.25">
      <c r="A21" s="23" t="s">
        <v>479</v>
      </c>
      <c r="B21" s="25"/>
      <c r="E21" s="30"/>
      <c r="F21" s="30"/>
      <c r="H21" s="22"/>
      <c r="L21" s="22"/>
      <c r="M21" s="22"/>
    </row>
    <row r="22" spans="1:13" outlineLevel="1" x14ac:dyDescent="0.25">
      <c r="A22" s="23" t="s">
        <v>478</v>
      </c>
      <c r="B22" s="25"/>
      <c r="E22" s="30"/>
      <c r="F22" s="30"/>
      <c r="H22" s="22"/>
      <c r="L22" s="22"/>
      <c r="M22" s="22"/>
    </row>
    <row r="23" spans="1:13" outlineLevel="1" x14ac:dyDescent="0.25">
      <c r="A23" s="23" t="s">
        <v>477</v>
      </c>
      <c r="B23" s="25"/>
      <c r="E23" s="30"/>
      <c r="F23" s="30"/>
      <c r="H23" s="22"/>
      <c r="L23" s="22"/>
      <c r="M23" s="22"/>
    </row>
    <row r="24" spans="1:13" outlineLevel="1" x14ac:dyDescent="0.25">
      <c r="A24" s="23" t="s">
        <v>476</v>
      </c>
      <c r="B24" s="25"/>
      <c r="E24" s="30"/>
      <c r="F24" s="30"/>
      <c r="H24" s="22"/>
      <c r="L24" s="22"/>
      <c r="M24" s="22"/>
    </row>
    <row r="25" spans="1:13" outlineLevel="1" x14ac:dyDescent="0.25">
      <c r="A25" s="23" t="s">
        <v>475</v>
      </c>
      <c r="B25" s="25"/>
      <c r="E25" s="30"/>
      <c r="F25" s="30"/>
      <c r="H25" s="22"/>
      <c r="L25" s="22"/>
      <c r="M25" s="22"/>
    </row>
    <row r="26" spans="1:13" ht="18.75" x14ac:dyDescent="0.25">
      <c r="A26" s="33"/>
      <c r="B26" s="34" t="s">
        <v>474</v>
      </c>
      <c r="C26" s="33"/>
      <c r="D26" s="33"/>
      <c r="E26" s="33"/>
      <c r="F26" s="33"/>
      <c r="G26" s="32"/>
      <c r="H26" s="22"/>
      <c r="L26" s="22"/>
      <c r="M26" s="22"/>
    </row>
    <row r="27" spans="1:13" x14ac:dyDescent="0.25">
      <c r="A27" s="23" t="s">
        <v>473</v>
      </c>
      <c r="B27" s="75" t="s">
        <v>472</v>
      </c>
      <c r="C27" s="23" t="s">
        <v>469</v>
      </c>
      <c r="D27" s="44"/>
      <c r="E27" s="44"/>
      <c r="F27" s="44"/>
      <c r="H27" s="22"/>
      <c r="L27" s="22"/>
      <c r="M27" s="22"/>
    </row>
    <row r="28" spans="1:13" x14ac:dyDescent="0.25">
      <c r="A28" s="23" t="s">
        <v>471</v>
      </c>
      <c r="B28" s="75" t="s">
        <v>470</v>
      </c>
      <c r="C28" s="45" t="s">
        <v>469</v>
      </c>
      <c r="D28" s="44"/>
      <c r="E28" s="44"/>
      <c r="F28" s="44"/>
      <c r="H28" s="22"/>
      <c r="L28" s="22"/>
      <c r="M28" s="22"/>
    </row>
    <row r="29" spans="1:13" x14ac:dyDescent="0.25">
      <c r="A29" s="23" t="s">
        <v>468</v>
      </c>
      <c r="B29" s="75" t="s">
        <v>467</v>
      </c>
      <c r="C29" s="35" t="s">
        <v>185</v>
      </c>
      <c r="E29" s="44"/>
      <c r="F29" s="44"/>
      <c r="H29" s="22"/>
      <c r="L29" s="22"/>
      <c r="M29" s="22"/>
    </row>
    <row r="30" spans="1:13" outlineLevel="1" x14ac:dyDescent="0.25">
      <c r="A30" s="23" t="s">
        <v>466</v>
      </c>
      <c r="B30" s="75"/>
      <c r="E30" s="44"/>
      <c r="F30" s="44"/>
      <c r="H30" s="22"/>
      <c r="L30" s="22"/>
      <c r="M30" s="22"/>
    </row>
    <row r="31" spans="1:13" outlineLevel="1" x14ac:dyDescent="0.25">
      <c r="A31" s="23" t="s">
        <v>465</v>
      </c>
      <c r="B31" s="75"/>
      <c r="E31" s="44"/>
      <c r="F31" s="44"/>
      <c r="H31" s="22"/>
      <c r="L31" s="22"/>
      <c r="M31" s="22"/>
    </row>
    <row r="32" spans="1:13" outlineLevel="1" x14ac:dyDescent="0.25">
      <c r="A32" s="23" t="s">
        <v>464</v>
      </c>
      <c r="B32" s="75"/>
      <c r="E32" s="44"/>
      <c r="F32" s="44"/>
      <c r="H32" s="22"/>
      <c r="L32" s="22"/>
      <c r="M32" s="22"/>
    </row>
    <row r="33" spans="1:13" outlineLevel="1" x14ac:dyDescent="0.25">
      <c r="A33" s="23" t="s">
        <v>463</v>
      </c>
      <c r="B33" s="75"/>
      <c r="E33" s="44"/>
      <c r="F33" s="44"/>
      <c r="H33" s="22"/>
      <c r="L33" s="22"/>
      <c r="M33" s="22"/>
    </row>
    <row r="34" spans="1:13" outlineLevel="1" x14ac:dyDescent="0.25">
      <c r="A34" s="23" t="s">
        <v>462</v>
      </c>
      <c r="B34" s="75"/>
      <c r="E34" s="44"/>
      <c r="F34" s="44"/>
      <c r="H34" s="22"/>
      <c r="L34" s="22"/>
      <c r="M34" s="22"/>
    </row>
    <row r="35" spans="1:13" outlineLevel="1" x14ac:dyDescent="0.25">
      <c r="A35" s="23" t="s">
        <v>461</v>
      </c>
      <c r="B35" s="74"/>
      <c r="E35" s="44"/>
      <c r="F35" s="44"/>
      <c r="H35" s="22"/>
      <c r="L35" s="22"/>
      <c r="M35" s="22"/>
    </row>
    <row r="36" spans="1:13" ht="18.75" x14ac:dyDescent="0.25">
      <c r="A36" s="34"/>
      <c r="B36" s="34" t="s">
        <v>460</v>
      </c>
      <c r="C36" s="34"/>
      <c r="D36" s="33"/>
      <c r="E36" s="33"/>
      <c r="F36" s="33"/>
      <c r="G36" s="32"/>
      <c r="H36" s="22"/>
      <c r="L36" s="22"/>
      <c r="M36" s="22"/>
    </row>
    <row r="37" spans="1:13" ht="15" customHeight="1" x14ac:dyDescent="0.25">
      <c r="A37" s="28"/>
      <c r="B37" s="29" t="s">
        <v>459</v>
      </c>
      <c r="C37" s="28" t="s">
        <v>206</v>
      </c>
      <c r="D37" s="28"/>
      <c r="E37" s="27"/>
      <c r="F37" s="26"/>
      <c r="G37" s="26"/>
      <c r="H37" s="22"/>
      <c r="L37" s="22"/>
      <c r="M37" s="22"/>
    </row>
    <row r="38" spans="1:13" x14ac:dyDescent="0.25">
      <c r="A38" s="23" t="s">
        <v>458</v>
      </c>
      <c r="B38" s="44" t="s">
        <v>457</v>
      </c>
      <c r="C38" s="61">
        <v>53043.345723329781</v>
      </c>
      <c r="F38" s="44"/>
      <c r="H38" s="22"/>
      <c r="L38" s="22"/>
      <c r="M38" s="22"/>
    </row>
    <row r="39" spans="1:13" x14ac:dyDescent="0.25">
      <c r="A39" s="23" t="s">
        <v>456</v>
      </c>
      <c r="B39" s="44" t="s">
        <v>455</v>
      </c>
      <c r="C39" s="61">
        <v>41723.237594999999</v>
      </c>
      <c r="F39" s="44"/>
      <c r="H39" s="22"/>
      <c r="L39" s="22"/>
      <c r="M39" s="22"/>
    </row>
    <row r="40" spans="1:13" outlineLevel="1" x14ac:dyDescent="0.25">
      <c r="A40" s="23" t="s">
        <v>454</v>
      </c>
      <c r="B40" s="36" t="s">
        <v>453</v>
      </c>
      <c r="C40" s="23" t="s">
        <v>441</v>
      </c>
      <c r="F40" s="44"/>
      <c r="H40" s="22"/>
      <c r="L40" s="22"/>
      <c r="M40" s="22"/>
    </row>
    <row r="41" spans="1:13" outlineLevel="1" x14ac:dyDescent="0.25">
      <c r="A41" s="23" t="s">
        <v>452</v>
      </c>
      <c r="B41" s="36" t="s">
        <v>451</v>
      </c>
      <c r="C41" s="23" t="s">
        <v>441</v>
      </c>
      <c r="F41" s="44"/>
      <c r="H41" s="22"/>
      <c r="L41" s="22"/>
      <c r="M41" s="22"/>
    </row>
    <row r="42" spans="1:13" outlineLevel="1" x14ac:dyDescent="0.25">
      <c r="A42" s="23" t="s">
        <v>450</v>
      </c>
      <c r="B42" s="44"/>
      <c r="F42" s="44"/>
      <c r="H42" s="22"/>
      <c r="L42" s="22"/>
      <c r="M42" s="22"/>
    </row>
    <row r="43" spans="1:13" outlineLevel="1" x14ac:dyDescent="0.25">
      <c r="A43" s="23" t="s">
        <v>449</v>
      </c>
      <c r="B43" s="44"/>
      <c r="F43" s="44"/>
      <c r="H43" s="22"/>
      <c r="L43" s="22"/>
      <c r="M43" s="22"/>
    </row>
    <row r="44" spans="1:13" ht="15" customHeight="1" x14ac:dyDescent="0.25">
      <c r="A44" s="28"/>
      <c r="B44" s="29" t="s">
        <v>448</v>
      </c>
      <c r="C44" s="59" t="s">
        <v>447</v>
      </c>
      <c r="D44" s="28" t="s">
        <v>446</v>
      </c>
      <c r="E44" s="27"/>
      <c r="F44" s="26" t="s">
        <v>445</v>
      </c>
      <c r="G44" s="26" t="s">
        <v>444</v>
      </c>
      <c r="H44" s="22"/>
      <c r="L44" s="22"/>
      <c r="M44" s="22"/>
    </row>
    <row r="45" spans="1:13" x14ac:dyDescent="0.25">
      <c r="A45" s="23" t="s">
        <v>443</v>
      </c>
      <c r="B45" s="44" t="s">
        <v>442</v>
      </c>
      <c r="C45" s="73">
        <v>0.03</v>
      </c>
      <c r="D45" s="73">
        <f>IF(OR(C38="[For completion]",C39="[For completion]"),"Please complete G.3.1.1 and G.3.1.2",(C38/C39-1))</f>
        <v>0.27131423112971342</v>
      </c>
      <c r="E45" s="40"/>
      <c r="F45" s="73">
        <f>-(1-1/97%)</f>
        <v>3.0927835051546504E-2</v>
      </c>
      <c r="G45" s="23" t="s">
        <v>441</v>
      </c>
      <c r="H45" s="22"/>
      <c r="L45" s="22"/>
      <c r="M45" s="22"/>
    </row>
    <row r="46" spans="1:13" outlineLevel="1" x14ac:dyDescent="0.25">
      <c r="A46" s="23" t="s">
        <v>440</v>
      </c>
      <c r="B46" s="25" t="s">
        <v>439</v>
      </c>
      <c r="C46" s="40"/>
      <c r="D46" s="73">
        <v>5.2631578842833981E-2</v>
      </c>
      <c r="E46" s="40"/>
      <c r="F46" s="40"/>
      <c r="G46" s="40"/>
      <c r="H46" s="22"/>
      <c r="L46" s="22"/>
      <c r="M46" s="22"/>
    </row>
    <row r="47" spans="1:13" outlineLevel="1" x14ac:dyDescent="0.25">
      <c r="A47" s="23" t="s">
        <v>438</v>
      </c>
      <c r="B47" s="25" t="s">
        <v>437</v>
      </c>
      <c r="C47" s="40"/>
      <c r="D47" s="40"/>
      <c r="E47" s="40"/>
      <c r="F47" s="40"/>
      <c r="G47" s="40"/>
      <c r="H47" s="22"/>
      <c r="L47" s="22"/>
      <c r="M47" s="22"/>
    </row>
    <row r="48" spans="1:13" outlineLevel="1" x14ac:dyDescent="0.25">
      <c r="A48" s="23" t="s">
        <v>436</v>
      </c>
      <c r="B48" s="25"/>
      <c r="C48" s="40"/>
      <c r="D48" s="40"/>
      <c r="E48" s="40"/>
      <c r="F48" s="40"/>
      <c r="G48" s="40"/>
      <c r="H48" s="22"/>
      <c r="L48" s="22"/>
      <c r="M48" s="22"/>
    </row>
    <row r="49" spans="1:13" outlineLevel="1" x14ac:dyDescent="0.25">
      <c r="A49" s="23" t="s">
        <v>435</v>
      </c>
      <c r="B49" s="25"/>
      <c r="C49" s="40"/>
      <c r="D49" s="40"/>
      <c r="E49" s="40"/>
      <c r="F49" s="40"/>
      <c r="G49" s="40"/>
      <c r="H49" s="22"/>
      <c r="L49" s="22"/>
      <c r="M49" s="22"/>
    </row>
    <row r="50" spans="1:13" outlineLevel="1" x14ac:dyDescent="0.25">
      <c r="A50" s="23" t="s">
        <v>434</v>
      </c>
      <c r="B50" s="25"/>
      <c r="C50" s="40"/>
      <c r="D50" s="40"/>
      <c r="E50" s="40"/>
      <c r="F50" s="40"/>
      <c r="G50" s="40"/>
      <c r="H50" s="22"/>
      <c r="L50" s="22"/>
      <c r="M50" s="22"/>
    </row>
    <row r="51" spans="1:13" outlineLevel="1" x14ac:dyDescent="0.25">
      <c r="A51" s="23" t="s">
        <v>433</v>
      </c>
      <c r="B51" s="25"/>
      <c r="C51" s="40"/>
      <c r="D51" s="40"/>
      <c r="E51" s="40"/>
      <c r="F51" s="40"/>
      <c r="G51" s="40"/>
      <c r="H51" s="22"/>
      <c r="L51" s="22"/>
      <c r="M51" s="22"/>
    </row>
    <row r="52" spans="1:13" ht="15" customHeight="1" x14ac:dyDescent="0.25">
      <c r="A52" s="28"/>
      <c r="B52" s="29" t="s">
        <v>432</v>
      </c>
      <c r="C52" s="28" t="s">
        <v>206</v>
      </c>
      <c r="D52" s="28"/>
      <c r="E52" s="27"/>
      <c r="F52" s="26" t="s">
        <v>205</v>
      </c>
      <c r="G52" s="26"/>
      <c r="H52" s="22"/>
      <c r="L52" s="22"/>
      <c r="M52" s="22"/>
    </row>
    <row r="53" spans="1:13" x14ac:dyDescent="0.25">
      <c r="A53" s="23" t="s">
        <v>431</v>
      </c>
      <c r="B53" s="44" t="s">
        <v>430</v>
      </c>
      <c r="C53" s="47">
        <v>53043.345723329781</v>
      </c>
      <c r="E53" s="55"/>
      <c r="F53" s="72">
        <f>IF($C$58=0,"",IF(C53="[for completion]","",C53/$C$58))</f>
        <v>1</v>
      </c>
      <c r="G53" s="48"/>
      <c r="H53" s="22"/>
      <c r="L53" s="22"/>
      <c r="M53" s="22"/>
    </row>
    <row r="54" spans="1:13" x14ac:dyDescent="0.25">
      <c r="A54" s="23" t="s">
        <v>429</v>
      </c>
      <c r="B54" s="44" t="s">
        <v>428</v>
      </c>
      <c r="C54" s="61">
        <v>0</v>
      </c>
      <c r="E54" s="55"/>
      <c r="F54" s="72">
        <f>IF($C$58=0,"",IF(C54="[for completion]","",C54/$C$58))</f>
        <v>0</v>
      </c>
      <c r="G54" s="48"/>
      <c r="H54" s="22"/>
      <c r="L54" s="22"/>
      <c r="M54" s="22"/>
    </row>
    <row r="55" spans="1:13" x14ac:dyDescent="0.25">
      <c r="A55" s="23" t="s">
        <v>427</v>
      </c>
      <c r="B55" s="44" t="s">
        <v>426</v>
      </c>
      <c r="C55" s="61">
        <v>0</v>
      </c>
      <c r="E55" s="55"/>
      <c r="F55" s="50">
        <f>IF($C$58=0,"",IF(C55="[for completion]","",C55/$C$58))</f>
        <v>0</v>
      </c>
      <c r="G55" s="48"/>
      <c r="H55" s="22"/>
      <c r="L55" s="22"/>
      <c r="M55" s="22"/>
    </row>
    <row r="56" spans="1:13" x14ac:dyDescent="0.25">
      <c r="A56" s="23" t="s">
        <v>425</v>
      </c>
      <c r="B56" s="44" t="s">
        <v>424</v>
      </c>
      <c r="C56" s="61">
        <v>0</v>
      </c>
      <c r="E56" s="55"/>
      <c r="F56" s="50">
        <f>IF($C$58=0,"",IF(C56="[for completion]","",C56/$C$58))</f>
        <v>0</v>
      </c>
      <c r="G56" s="48"/>
      <c r="H56" s="22"/>
      <c r="L56" s="22"/>
      <c r="M56" s="22"/>
    </row>
    <row r="57" spans="1:13" x14ac:dyDescent="0.25">
      <c r="A57" s="23" t="s">
        <v>423</v>
      </c>
      <c r="B57" s="23" t="s">
        <v>198</v>
      </c>
      <c r="C57" s="61">
        <v>0</v>
      </c>
      <c r="E57" s="55"/>
      <c r="F57" s="72">
        <f>IF($C$58=0,"",IF(C57="[for completion]","",C57/$C$58))</f>
        <v>0</v>
      </c>
      <c r="G57" s="48"/>
      <c r="H57" s="22"/>
      <c r="L57" s="22"/>
      <c r="M57" s="22"/>
    </row>
    <row r="58" spans="1:13" x14ac:dyDescent="0.25">
      <c r="A58" s="23" t="s">
        <v>422</v>
      </c>
      <c r="B58" s="54" t="s">
        <v>196</v>
      </c>
      <c r="C58" s="71">
        <f>SUM(C53:C57)</f>
        <v>53043.345723329781</v>
      </c>
      <c r="D58" s="55"/>
      <c r="E58" s="55"/>
      <c r="F58" s="70">
        <f>SUM(F53:F57)</f>
        <v>1</v>
      </c>
      <c r="G58" s="48"/>
      <c r="H58" s="22"/>
      <c r="L58" s="22"/>
      <c r="M58" s="22"/>
    </row>
    <row r="59" spans="1:13" outlineLevel="1" x14ac:dyDescent="0.25">
      <c r="A59" s="23" t="s">
        <v>421</v>
      </c>
      <c r="B59" s="24"/>
      <c r="C59" s="61"/>
      <c r="E59" s="55"/>
      <c r="F59" s="48"/>
      <c r="G59" s="48"/>
      <c r="H59" s="22"/>
      <c r="L59" s="22"/>
      <c r="M59" s="22"/>
    </row>
    <row r="60" spans="1:13" outlineLevel="1" x14ac:dyDescent="0.25">
      <c r="A60" s="23" t="s">
        <v>420</v>
      </c>
      <c r="B60" s="24"/>
      <c r="C60" s="61"/>
      <c r="E60" s="55"/>
      <c r="F60" s="48"/>
      <c r="G60" s="48"/>
      <c r="H60" s="22"/>
      <c r="L60" s="22"/>
      <c r="M60" s="22"/>
    </row>
    <row r="61" spans="1:13" outlineLevel="1" x14ac:dyDescent="0.25">
      <c r="A61" s="23" t="s">
        <v>419</v>
      </c>
      <c r="B61" s="24"/>
      <c r="C61" s="61"/>
      <c r="E61" s="55"/>
      <c r="F61" s="48"/>
      <c r="G61" s="48"/>
      <c r="H61" s="22"/>
      <c r="L61" s="22"/>
      <c r="M61" s="22"/>
    </row>
    <row r="62" spans="1:13" outlineLevel="1" x14ac:dyDescent="0.25">
      <c r="A62" s="23" t="s">
        <v>418</v>
      </c>
      <c r="B62" s="24"/>
      <c r="C62" s="61"/>
      <c r="E62" s="55"/>
      <c r="F62" s="48"/>
      <c r="G62" s="48"/>
      <c r="H62" s="22"/>
      <c r="L62" s="22"/>
      <c r="M62" s="22"/>
    </row>
    <row r="63" spans="1:13" outlineLevel="1" x14ac:dyDescent="0.25">
      <c r="A63" s="23" t="s">
        <v>417</v>
      </c>
      <c r="B63" s="24"/>
      <c r="C63" s="61"/>
      <c r="E63" s="55"/>
      <c r="F63" s="48"/>
      <c r="G63" s="48"/>
      <c r="H63" s="22"/>
      <c r="L63" s="22"/>
      <c r="M63" s="22"/>
    </row>
    <row r="64" spans="1:13" outlineLevel="1" x14ac:dyDescent="0.25">
      <c r="A64" s="23" t="s">
        <v>416</v>
      </c>
      <c r="B64" s="24"/>
      <c r="C64" s="69"/>
      <c r="D64" s="21"/>
      <c r="E64" s="21"/>
      <c r="F64" s="48"/>
      <c r="G64" s="53"/>
      <c r="H64" s="22"/>
      <c r="L64" s="22"/>
      <c r="M64" s="22"/>
    </row>
    <row r="65" spans="1:13" ht="15" customHeight="1" x14ac:dyDescent="0.25">
      <c r="A65" s="28"/>
      <c r="B65" s="29" t="s">
        <v>415</v>
      </c>
      <c r="C65" s="59" t="s">
        <v>414</v>
      </c>
      <c r="D65" s="59" t="s">
        <v>413</v>
      </c>
      <c r="E65" s="27"/>
      <c r="F65" s="26" t="s">
        <v>412</v>
      </c>
      <c r="G65" s="68" t="s">
        <v>411</v>
      </c>
      <c r="H65" s="22"/>
      <c r="L65" s="22"/>
      <c r="M65" s="22"/>
    </row>
    <row r="66" spans="1:13" x14ac:dyDescent="0.25">
      <c r="A66" s="23" t="s">
        <v>410</v>
      </c>
      <c r="B66" s="44" t="s">
        <v>409</v>
      </c>
      <c r="C66" s="65">
        <v>2.3817019920695386</v>
      </c>
      <c r="D66" s="65" t="s">
        <v>275</v>
      </c>
      <c r="E66" s="57"/>
      <c r="F66" s="64"/>
      <c r="G66" s="63"/>
      <c r="H66" s="22"/>
      <c r="L66" s="22"/>
      <c r="M66" s="22"/>
    </row>
    <row r="67" spans="1:13" x14ac:dyDescent="0.25">
      <c r="B67" s="44"/>
      <c r="E67" s="57"/>
      <c r="F67" s="64"/>
      <c r="G67" s="63"/>
      <c r="H67" s="22"/>
      <c r="L67" s="22"/>
      <c r="M67" s="22"/>
    </row>
    <row r="68" spans="1:13" x14ac:dyDescent="0.25">
      <c r="B68" s="44" t="s">
        <v>408</v>
      </c>
      <c r="C68" s="57"/>
      <c r="D68" s="57"/>
      <c r="E68" s="57"/>
      <c r="F68" s="63"/>
      <c r="G68" s="63"/>
      <c r="H68" s="22"/>
      <c r="L68" s="22"/>
      <c r="M68" s="22"/>
    </row>
    <row r="69" spans="1:13" x14ac:dyDescent="0.25">
      <c r="B69" s="44" t="s">
        <v>380</v>
      </c>
      <c r="E69" s="57"/>
      <c r="F69" s="63"/>
      <c r="G69" s="63"/>
      <c r="H69" s="22"/>
      <c r="L69" s="22"/>
      <c r="M69" s="22"/>
    </row>
    <row r="70" spans="1:13" x14ac:dyDescent="0.25">
      <c r="A70" s="23" t="s">
        <v>407</v>
      </c>
      <c r="B70" s="52" t="s">
        <v>378</v>
      </c>
      <c r="C70" s="47">
        <v>9100.416817090012</v>
      </c>
      <c r="D70" s="67" t="s">
        <v>275</v>
      </c>
      <c r="E70" s="52"/>
      <c r="F70" s="50">
        <f t="shared" ref="F70:F76" si="0">IF($C$77=0,"",IF(C70="[for completion]","",C70/$C$77))</f>
        <v>0.17156566376029692</v>
      </c>
      <c r="G70" s="48" t="str">
        <f t="shared" ref="G70:G76" si="1">IF($D$77=0,"",IF(D70="[Mark as ND1 if not relevant]","",D70/$D$77))</f>
        <v/>
      </c>
      <c r="H70" s="22"/>
      <c r="L70" s="22"/>
      <c r="M70" s="22"/>
    </row>
    <row r="71" spans="1:13" x14ac:dyDescent="0.25">
      <c r="A71" s="23" t="s">
        <v>406</v>
      </c>
      <c r="B71" s="52" t="s">
        <v>376</v>
      </c>
      <c r="C71" s="47">
        <v>12003.554245919982</v>
      </c>
      <c r="D71" s="67" t="s">
        <v>275</v>
      </c>
      <c r="E71" s="52"/>
      <c r="F71" s="50">
        <f t="shared" si="0"/>
        <v>0.22629707991139178</v>
      </c>
      <c r="G71" s="48" t="str">
        <f t="shared" si="1"/>
        <v/>
      </c>
      <c r="H71" s="22"/>
      <c r="L71" s="22"/>
      <c r="M71" s="22"/>
    </row>
    <row r="72" spans="1:13" x14ac:dyDescent="0.25">
      <c r="A72" s="23" t="s">
        <v>405</v>
      </c>
      <c r="B72" s="52" t="s">
        <v>374</v>
      </c>
      <c r="C72" s="47">
        <v>11368.596356099912</v>
      </c>
      <c r="D72" s="67" t="s">
        <v>275</v>
      </c>
      <c r="E72" s="52"/>
      <c r="F72" s="50">
        <f t="shared" si="0"/>
        <v>0.21432653240611257</v>
      </c>
      <c r="G72" s="48" t="str">
        <f t="shared" si="1"/>
        <v/>
      </c>
      <c r="H72" s="22"/>
      <c r="L72" s="22"/>
      <c r="M72" s="22"/>
    </row>
    <row r="73" spans="1:13" x14ac:dyDescent="0.25">
      <c r="A73" s="23" t="s">
        <v>404</v>
      </c>
      <c r="B73" s="52" t="s">
        <v>372</v>
      </c>
      <c r="C73" s="47">
        <v>13339.375842930041</v>
      </c>
      <c r="D73" s="67" t="s">
        <v>275</v>
      </c>
      <c r="E73" s="52"/>
      <c r="F73" s="50">
        <f t="shared" si="0"/>
        <v>0.25148066474741632</v>
      </c>
      <c r="G73" s="48" t="str">
        <f t="shared" si="1"/>
        <v/>
      </c>
      <c r="H73" s="22"/>
      <c r="L73" s="22"/>
      <c r="M73" s="22"/>
    </row>
    <row r="74" spans="1:13" x14ac:dyDescent="0.25">
      <c r="A74" s="23" t="s">
        <v>403</v>
      </c>
      <c r="B74" s="52" t="s">
        <v>370</v>
      </c>
      <c r="C74" s="47">
        <v>6577.74038587002</v>
      </c>
      <c r="D74" s="67" t="s">
        <v>275</v>
      </c>
      <c r="E74" s="52"/>
      <c r="F74" s="50">
        <f t="shared" si="0"/>
        <v>0.12400689089596668</v>
      </c>
      <c r="G74" s="48" t="str">
        <f t="shared" si="1"/>
        <v/>
      </c>
      <c r="H74" s="22"/>
      <c r="L74" s="22"/>
      <c r="M74" s="22"/>
    </row>
    <row r="75" spans="1:13" x14ac:dyDescent="0.25">
      <c r="A75" s="23" t="s">
        <v>402</v>
      </c>
      <c r="B75" s="52" t="s">
        <v>368</v>
      </c>
      <c r="C75" s="47">
        <v>652.96217377000141</v>
      </c>
      <c r="D75" s="67" t="s">
        <v>275</v>
      </c>
      <c r="E75" s="52"/>
      <c r="F75" s="50">
        <f t="shared" si="0"/>
        <v>1.2309973378674155E-2</v>
      </c>
      <c r="G75" s="48" t="str">
        <f t="shared" si="1"/>
        <v/>
      </c>
      <c r="H75" s="22"/>
      <c r="L75" s="22"/>
      <c r="M75" s="22"/>
    </row>
    <row r="76" spans="1:13" x14ac:dyDescent="0.25">
      <c r="A76" s="23" t="s">
        <v>401</v>
      </c>
      <c r="B76" s="52" t="s">
        <v>366</v>
      </c>
      <c r="C76" s="47">
        <v>0.69990165000000004</v>
      </c>
      <c r="D76" s="67" t="s">
        <v>275</v>
      </c>
      <c r="E76" s="52"/>
      <c r="F76" s="50">
        <f t="shared" si="0"/>
        <v>1.3194900141680987E-5</v>
      </c>
      <c r="G76" s="48" t="str">
        <f t="shared" si="1"/>
        <v/>
      </c>
      <c r="H76" s="22"/>
      <c r="L76" s="22"/>
      <c r="M76" s="22"/>
    </row>
    <row r="77" spans="1:13" x14ac:dyDescent="0.25">
      <c r="A77" s="23" t="s">
        <v>400</v>
      </c>
      <c r="B77" s="51" t="s">
        <v>196</v>
      </c>
      <c r="C77" s="47">
        <f>SUM(C70:C76)</f>
        <v>53043.345723329963</v>
      </c>
      <c r="D77" s="66">
        <f>SUM(D70:D76)</f>
        <v>0</v>
      </c>
      <c r="E77" s="44"/>
      <c r="F77" s="50">
        <f>SUM(F70:F76)</f>
        <v>1</v>
      </c>
      <c r="G77" s="50">
        <f>SUM(G70:G76)</f>
        <v>0</v>
      </c>
      <c r="H77" s="22"/>
      <c r="L77" s="22"/>
      <c r="M77" s="22"/>
    </row>
    <row r="78" spans="1:13" outlineLevel="1" x14ac:dyDescent="0.25">
      <c r="A78" s="23" t="s">
        <v>399</v>
      </c>
      <c r="B78" s="62"/>
      <c r="C78" s="66"/>
      <c r="D78" s="66"/>
      <c r="E78" s="44"/>
      <c r="F78" s="48"/>
      <c r="G78" s="48" t="str">
        <f>IF($D$77=0,"",IF(D78="[for completion]","",D78/$D$77))</f>
        <v/>
      </c>
      <c r="H78" s="22"/>
      <c r="L78" s="22"/>
      <c r="M78" s="22"/>
    </row>
    <row r="79" spans="1:13" outlineLevel="1" x14ac:dyDescent="0.25">
      <c r="A79" s="23" t="s">
        <v>398</v>
      </c>
      <c r="B79" s="62"/>
      <c r="C79" s="66"/>
      <c r="D79" s="66"/>
      <c r="E79" s="44"/>
      <c r="F79" s="48"/>
      <c r="G79" s="48" t="str">
        <f>IF($D$77=0,"",IF(D79="[for completion]","",D79/$D$77))</f>
        <v/>
      </c>
      <c r="H79" s="22"/>
      <c r="L79" s="22"/>
      <c r="M79" s="22"/>
    </row>
    <row r="80" spans="1:13" outlineLevel="1" x14ac:dyDescent="0.25">
      <c r="A80" s="23" t="s">
        <v>397</v>
      </c>
      <c r="B80" s="62"/>
      <c r="C80" s="66"/>
      <c r="D80" s="66"/>
      <c r="E80" s="44"/>
      <c r="F80" s="48"/>
      <c r="G80" s="48" t="str">
        <f>IF($D$77=0,"",IF(D80="[for completion]","",D80/$D$77))</f>
        <v/>
      </c>
      <c r="H80" s="22"/>
      <c r="L80" s="22"/>
      <c r="M80" s="22"/>
    </row>
    <row r="81" spans="1:13" outlineLevel="1" x14ac:dyDescent="0.25">
      <c r="A81" s="23" t="s">
        <v>396</v>
      </c>
      <c r="B81" s="62"/>
      <c r="C81" s="66"/>
      <c r="D81" s="66"/>
      <c r="E81" s="44"/>
      <c r="F81" s="48"/>
      <c r="G81" s="48" t="str">
        <f>IF($D$77=0,"",IF(D81="[for completion]","",D81/$D$77))</f>
        <v/>
      </c>
      <c r="H81" s="22"/>
      <c r="L81" s="22"/>
      <c r="M81" s="22"/>
    </row>
    <row r="82" spans="1:13" outlineLevel="1" x14ac:dyDescent="0.25">
      <c r="A82" s="23" t="s">
        <v>395</v>
      </c>
      <c r="B82" s="62"/>
      <c r="C82" s="66"/>
      <c r="D82" s="66"/>
      <c r="E82" s="44"/>
      <c r="F82" s="48"/>
      <c r="G82" s="48" t="str">
        <f>IF($D$77=0,"",IF(D82="[for completion]","",D82/$D$77))</f>
        <v/>
      </c>
      <c r="H82" s="22"/>
      <c r="L82" s="22"/>
      <c r="M82" s="22"/>
    </row>
    <row r="83" spans="1:13" outlineLevel="1" x14ac:dyDescent="0.25">
      <c r="A83" s="23" t="s">
        <v>394</v>
      </c>
      <c r="B83" s="62"/>
      <c r="C83" s="55"/>
      <c r="D83" s="55"/>
      <c r="E83" s="44"/>
      <c r="F83" s="48"/>
      <c r="G83" s="48"/>
      <c r="H83" s="22"/>
      <c r="L83" s="22"/>
      <c r="M83" s="22"/>
    </row>
    <row r="84" spans="1:13" outlineLevel="1" x14ac:dyDescent="0.25">
      <c r="A84" s="23" t="s">
        <v>393</v>
      </c>
      <c r="B84" s="62"/>
      <c r="C84" s="55"/>
      <c r="D84" s="55"/>
      <c r="E84" s="44"/>
      <c r="F84" s="48"/>
      <c r="G84" s="48"/>
      <c r="H84" s="22"/>
      <c r="L84" s="22"/>
      <c r="M84" s="22"/>
    </row>
    <row r="85" spans="1:13" outlineLevel="1" x14ac:dyDescent="0.25">
      <c r="A85" s="23" t="s">
        <v>392</v>
      </c>
      <c r="B85" s="62"/>
      <c r="C85" s="55"/>
      <c r="D85" s="55"/>
      <c r="E85" s="44"/>
      <c r="F85" s="412"/>
      <c r="G85" s="48"/>
      <c r="H85" s="22"/>
      <c r="L85" s="22"/>
      <c r="M85" s="22"/>
    </row>
    <row r="86" spans="1:13" outlineLevel="1" x14ac:dyDescent="0.25">
      <c r="A86" s="23" t="s">
        <v>391</v>
      </c>
      <c r="B86" s="51"/>
      <c r="C86" s="55"/>
      <c r="D86" s="55"/>
      <c r="E86" s="44"/>
      <c r="F86" s="48"/>
      <c r="G86" s="48" t="str">
        <f>IF($D$77=0,"",IF(D86="[for completion]","",D86/$D$77))</f>
        <v/>
      </c>
      <c r="H86" s="22"/>
      <c r="L86" s="22"/>
      <c r="M86" s="22"/>
    </row>
    <row r="87" spans="1:13" outlineLevel="1" x14ac:dyDescent="0.25">
      <c r="A87" s="23" t="s">
        <v>390</v>
      </c>
      <c r="B87" s="62"/>
      <c r="C87" s="55"/>
      <c r="D87" s="55"/>
      <c r="E87" s="44"/>
      <c r="F87" s="72"/>
      <c r="G87" s="48" t="str">
        <f>IF($D$77=0,"",IF(D87="[for completion]","",D87/$D$77))</f>
        <v/>
      </c>
      <c r="H87" s="22"/>
      <c r="L87" s="22"/>
      <c r="M87" s="22"/>
    </row>
    <row r="88" spans="1:13" ht="15" customHeight="1" x14ac:dyDescent="0.25">
      <c r="A88" s="28"/>
      <c r="B88" s="29" t="s">
        <v>389</v>
      </c>
      <c r="C88" s="59" t="s">
        <v>388</v>
      </c>
      <c r="D88" s="59" t="s">
        <v>387</v>
      </c>
      <c r="E88" s="27"/>
      <c r="F88" s="26" t="s">
        <v>386</v>
      </c>
      <c r="G88" s="28" t="s">
        <v>385</v>
      </c>
      <c r="H88" s="22"/>
      <c r="L88" s="22"/>
      <c r="M88" s="22"/>
    </row>
    <row r="89" spans="1:13" x14ac:dyDescent="0.25">
      <c r="A89" s="23" t="s">
        <v>384</v>
      </c>
      <c r="B89" s="44" t="s">
        <v>383</v>
      </c>
      <c r="C89" s="65">
        <v>2.7369037430588121</v>
      </c>
      <c r="D89" s="65">
        <v>3.7375316363201185</v>
      </c>
      <c r="E89" s="57"/>
      <c r="F89" s="64"/>
      <c r="G89" s="63"/>
      <c r="H89" s="22"/>
      <c r="L89" s="22"/>
      <c r="M89" s="22"/>
    </row>
    <row r="90" spans="1:13" x14ac:dyDescent="0.25">
      <c r="B90" s="44"/>
      <c r="E90" s="57"/>
      <c r="F90" s="64"/>
      <c r="G90" s="63"/>
      <c r="H90" s="22"/>
      <c r="L90" s="22"/>
      <c r="M90" s="22"/>
    </row>
    <row r="91" spans="1:13" x14ac:dyDescent="0.25">
      <c r="B91" s="44" t="s">
        <v>382</v>
      </c>
      <c r="C91" s="57"/>
      <c r="D91" s="57"/>
      <c r="E91" s="57"/>
      <c r="F91" s="63"/>
      <c r="G91" s="63"/>
      <c r="H91" s="22"/>
      <c r="L91" s="22"/>
      <c r="M91" s="22"/>
    </row>
    <row r="92" spans="1:13" x14ac:dyDescent="0.25">
      <c r="A92" s="23" t="s">
        <v>381</v>
      </c>
      <c r="B92" s="44" t="s">
        <v>380</v>
      </c>
      <c r="E92" s="57"/>
      <c r="F92" s="63"/>
      <c r="G92" s="63"/>
      <c r="H92" s="22"/>
      <c r="L92" s="22"/>
      <c r="M92" s="22"/>
    </row>
    <row r="93" spans="1:13" x14ac:dyDescent="0.25">
      <c r="A93" s="23" t="s">
        <v>379</v>
      </c>
      <c r="B93" s="52" t="s">
        <v>378</v>
      </c>
      <c r="C93" s="47">
        <v>6841.48</v>
      </c>
      <c r="D93" s="47">
        <v>0</v>
      </c>
      <c r="E93" s="52"/>
      <c r="F93" s="50">
        <f t="shared" ref="F93:F99" si="2">IF($C$100=0,"",IF(C93="[for completion]","",IF(C93="","",C93/$C$100)))</f>
        <v>0.16397289362846243</v>
      </c>
      <c r="G93" s="50">
        <f t="shared" ref="G93:G99" si="3">IF($D$100=0,"",IF(D93="[Mark as ND1 if not relevant]","",IF(D93="","",D93/$D$100)))</f>
        <v>0</v>
      </c>
      <c r="H93" s="22"/>
      <c r="L93" s="22"/>
      <c r="M93" s="22"/>
    </row>
    <row r="94" spans="1:13" x14ac:dyDescent="0.25">
      <c r="A94" s="23" t="s">
        <v>377</v>
      </c>
      <c r="B94" s="52" t="s">
        <v>376</v>
      </c>
      <c r="C94" s="47">
        <v>9709.625</v>
      </c>
      <c r="D94" s="47">
        <v>6841.48</v>
      </c>
      <c r="E94" s="52"/>
      <c r="F94" s="50">
        <f t="shared" si="2"/>
        <v>0.232715042256538</v>
      </c>
      <c r="G94" s="50">
        <f t="shared" si="3"/>
        <v>0.16397289362846243</v>
      </c>
      <c r="H94" s="22"/>
      <c r="L94" s="22"/>
      <c r="M94" s="22"/>
    </row>
    <row r="95" spans="1:13" x14ac:dyDescent="0.25">
      <c r="A95" s="23" t="s">
        <v>375</v>
      </c>
      <c r="B95" s="52" t="s">
        <v>374</v>
      </c>
      <c r="C95" s="47">
        <v>12364.270095</v>
      </c>
      <c r="D95" s="47">
        <v>9709.625</v>
      </c>
      <c r="E95" s="52"/>
      <c r="F95" s="50">
        <f t="shared" si="2"/>
        <v>0.29634014059545805</v>
      </c>
      <c r="G95" s="50">
        <f t="shared" si="3"/>
        <v>0.232715042256538</v>
      </c>
      <c r="H95" s="22"/>
      <c r="L95" s="22"/>
      <c r="M95" s="22"/>
    </row>
    <row r="96" spans="1:13" x14ac:dyDescent="0.25">
      <c r="A96" s="23" t="s">
        <v>373</v>
      </c>
      <c r="B96" s="52" t="s">
        <v>372</v>
      </c>
      <c r="C96" s="47">
        <v>5050.6125000000002</v>
      </c>
      <c r="D96" s="47">
        <v>12364.270095</v>
      </c>
      <c r="E96" s="52"/>
      <c r="F96" s="50">
        <f t="shared" si="2"/>
        <v>0.12105034966426603</v>
      </c>
      <c r="G96" s="50">
        <f t="shared" si="3"/>
        <v>0.29634014059545805</v>
      </c>
      <c r="H96" s="22"/>
      <c r="L96" s="22"/>
      <c r="M96" s="22"/>
    </row>
    <row r="97" spans="1:14" x14ac:dyDescent="0.25">
      <c r="A97" s="23" t="s">
        <v>371</v>
      </c>
      <c r="B97" s="52" t="s">
        <v>370</v>
      </c>
      <c r="C97" s="47">
        <v>4419.625</v>
      </c>
      <c r="D97" s="47">
        <v>5050.6125000000002</v>
      </c>
      <c r="E97" s="52"/>
      <c r="F97" s="50">
        <f t="shared" si="2"/>
        <v>0.10592718242291044</v>
      </c>
      <c r="G97" s="50">
        <f t="shared" si="3"/>
        <v>0.12105034966426603</v>
      </c>
      <c r="H97" s="22"/>
      <c r="L97" s="22"/>
      <c r="M97" s="22"/>
    </row>
    <row r="98" spans="1:14" x14ac:dyDescent="0.25">
      <c r="A98" s="23" t="s">
        <v>369</v>
      </c>
      <c r="B98" s="52" t="s">
        <v>368</v>
      </c>
      <c r="C98" s="47">
        <v>3337.625</v>
      </c>
      <c r="D98" s="47">
        <v>7757.25</v>
      </c>
      <c r="E98" s="52"/>
      <c r="F98" s="50">
        <f t="shared" si="2"/>
        <v>7.9994391432365072E-2</v>
      </c>
      <c r="G98" s="50">
        <f t="shared" si="3"/>
        <v>0.18592157385527552</v>
      </c>
      <c r="H98" s="22"/>
      <c r="L98" s="22"/>
      <c r="M98" s="22"/>
    </row>
    <row r="99" spans="1:14" x14ac:dyDescent="0.25">
      <c r="A99" s="23" t="s">
        <v>367</v>
      </c>
      <c r="B99" s="52" t="s">
        <v>366</v>
      </c>
      <c r="C99" s="47">
        <v>0</v>
      </c>
      <c r="D99" s="47">
        <v>0</v>
      </c>
      <c r="E99" s="52"/>
      <c r="F99" s="50">
        <f t="shared" si="2"/>
        <v>0</v>
      </c>
      <c r="G99" s="50">
        <f t="shared" si="3"/>
        <v>0</v>
      </c>
      <c r="H99" s="22"/>
      <c r="L99" s="22"/>
      <c r="M99" s="22"/>
    </row>
    <row r="100" spans="1:14" x14ac:dyDescent="0.25">
      <c r="A100" s="23" t="s">
        <v>365</v>
      </c>
      <c r="B100" s="51" t="s">
        <v>196</v>
      </c>
      <c r="C100" s="47">
        <f>SUM(C93:C99)</f>
        <v>41723.237594999999</v>
      </c>
      <c r="D100" s="47">
        <f>SUM(D93:D99)</f>
        <v>41723.237594999999</v>
      </c>
      <c r="E100" s="44"/>
      <c r="F100" s="50">
        <f>SUM(F93:F99)</f>
        <v>1</v>
      </c>
      <c r="G100" s="50">
        <f>SUM(G93:G99)</f>
        <v>1</v>
      </c>
      <c r="H100" s="22"/>
      <c r="L100" s="22"/>
      <c r="M100" s="22"/>
    </row>
    <row r="101" spans="1:14" outlineLevel="1" x14ac:dyDescent="0.25">
      <c r="A101" s="23" t="s">
        <v>364</v>
      </c>
      <c r="B101" s="62"/>
      <c r="C101" s="55"/>
      <c r="D101" s="55"/>
      <c r="E101" s="44"/>
      <c r="F101" s="48"/>
      <c r="G101" s="48"/>
      <c r="H101" s="22"/>
      <c r="L101" s="22"/>
      <c r="M101" s="22"/>
    </row>
    <row r="102" spans="1:14" outlineLevel="1" x14ac:dyDescent="0.25">
      <c r="A102" s="23" t="s">
        <v>363</v>
      </c>
      <c r="B102" s="62"/>
      <c r="C102" s="55"/>
      <c r="D102" s="55"/>
      <c r="E102" s="44"/>
      <c r="F102" s="48"/>
      <c r="G102" s="48"/>
      <c r="H102" s="22"/>
      <c r="L102" s="22"/>
      <c r="M102" s="22"/>
    </row>
    <row r="103" spans="1:14" outlineLevel="1" x14ac:dyDescent="0.25">
      <c r="A103" s="23" t="s">
        <v>362</v>
      </c>
      <c r="B103" s="62"/>
      <c r="C103" s="55"/>
      <c r="D103" s="55"/>
      <c r="E103" s="44"/>
      <c r="F103" s="48"/>
      <c r="G103" s="48"/>
      <c r="H103" s="22"/>
      <c r="L103" s="22"/>
      <c r="M103" s="22"/>
    </row>
    <row r="104" spans="1:14" outlineLevel="1" x14ac:dyDescent="0.25">
      <c r="A104" s="23" t="s">
        <v>361</v>
      </c>
      <c r="B104" s="62"/>
      <c r="C104" s="55"/>
      <c r="D104" s="55"/>
      <c r="E104" s="44"/>
      <c r="F104" s="48"/>
      <c r="G104" s="48"/>
      <c r="H104" s="22"/>
      <c r="L104" s="22"/>
      <c r="M104" s="22"/>
    </row>
    <row r="105" spans="1:14" outlineLevel="1" x14ac:dyDescent="0.25">
      <c r="A105" s="23" t="s">
        <v>360</v>
      </c>
      <c r="B105" s="62"/>
      <c r="C105" s="55"/>
      <c r="D105" s="55"/>
      <c r="E105" s="44"/>
      <c r="F105" s="48"/>
      <c r="G105" s="48"/>
      <c r="H105" s="22"/>
      <c r="L105" s="22"/>
      <c r="M105" s="22"/>
    </row>
    <row r="106" spans="1:14" outlineLevel="1" x14ac:dyDescent="0.25">
      <c r="A106" s="23" t="s">
        <v>359</v>
      </c>
      <c r="B106" s="62"/>
      <c r="C106" s="55"/>
      <c r="D106" s="55"/>
      <c r="E106" s="44"/>
      <c r="F106" s="48"/>
      <c r="G106" s="48"/>
      <c r="H106" s="22"/>
      <c r="L106" s="22"/>
      <c r="M106" s="22"/>
    </row>
    <row r="107" spans="1:14" outlineLevel="1" x14ac:dyDescent="0.25">
      <c r="A107" s="23" t="s">
        <v>358</v>
      </c>
      <c r="B107" s="62"/>
      <c r="C107" s="55"/>
      <c r="D107" s="55"/>
      <c r="E107" s="44"/>
      <c r="F107" s="48"/>
      <c r="G107" s="48"/>
      <c r="H107" s="22"/>
      <c r="L107" s="22"/>
      <c r="M107" s="22"/>
    </row>
    <row r="108" spans="1:14" outlineLevel="1" x14ac:dyDescent="0.25">
      <c r="A108" s="23" t="s">
        <v>357</v>
      </c>
      <c r="B108" s="51"/>
      <c r="C108" s="55"/>
      <c r="D108" s="55"/>
      <c r="E108" s="44"/>
      <c r="F108" s="48"/>
      <c r="G108" s="48"/>
      <c r="H108" s="22"/>
      <c r="L108" s="22"/>
      <c r="M108" s="22"/>
    </row>
    <row r="109" spans="1:14" outlineLevel="1" x14ac:dyDescent="0.25">
      <c r="A109" s="23" t="s">
        <v>356</v>
      </c>
      <c r="B109" s="62"/>
      <c r="C109" s="55"/>
      <c r="D109" s="55"/>
      <c r="E109" s="44"/>
      <c r="F109" s="48"/>
      <c r="G109" s="48"/>
      <c r="H109" s="22"/>
      <c r="L109" s="22"/>
      <c r="M109" s="22"/>
    </row>
    <row r="110" spans="1:14" outlineLevel="1" x14ac:dyDescent="0.25">
      <c r="A110" s="23" t="s">
        <v>355</v>
      </c>
      <c r="B110" s="62"/>
      <c r="C110" s="55"/>
      <c r="D110" s="55"/>
      <c r="E110" s="44"/>
      <c r="F110" s="48"/>
      <c r="G110" s="48"/>
      <c r="H110" s="22"/>
      <c r="L110" s="22"/>
      <c r="M110" s="22"/>
    </row>
    <row r="111" spans="1:14" ht="15" customHeight="1" x14ac:dyDescent="0.25">
      <c r="A111" s="28"/>
      <c r="B111" s="29" t="s">
        <v>354</v>
      </c>
      <c r="C111" s="26" t="s">
        <v>284</v>
      </c>
      <c r="D111" s="26" t="s">
        <v>283</v>
      </c>
      <c r="E111" s="27"/>
      <c r="F111" s="26" t="s">
        <v>282</v>
      </c>
      <c r="G111" s="26" t="s">
        <v>281</v>
      </c>
      <c r="H111" s="22"/>
      <c r="L111" s="22"/>
      <c r="M111" s="22"/>
    </row>
    <row r="112" spans="1:14" s="60" customFormat="1" x14ac:dyDescent="0.25">
      <c r="A112" s="23" t="s">
        <v>353</v>
      </c>
      <c r="B112" s="44" t="s">
        <v>325</v>
      </c>
      <c r="C112" s="47">
        <v>0</v>
      </c>
      <c r="D112" s="23" t="s">
        <v>275</v>
      </c>
      <c r="E112" s="48"/>
      <c r="F112" s="50">
        <f t="shared" ref="F112:F128" si="4">IF($C$129=0,"",IF(C112="[for completion]","",IF(C112="","",C112/$C$129)))</f>
        <v>0</v>
      </c>
      <c r="G112" s="48" t="str">
        <f t="shared" ref="G112:G128" si="5">IF($D$129=0,"",IF(D112="[for completion]","",IF(D112="","",D112/$D$129)))</f>
        <v/>
      </c>
      <c r="I112" s="23"/>
      <c r="J112" s="23"/>
      <c r="K112" s="23"/>
      <c r="L112" s="22" t="s">
        <v>352</v>
      </c>
      <c r="M112" s="22"/>
      <c r="N112" s="22"/>
    </row>
    <row r="113" spans="1:14" s="60" customFormat="1" x14ac:dyDescent="0.25">
      <c r="A113" s="23" t="s">
        <v>351</v>
      </c>
      <c r="B113" s="44" t="s">
        <v>323</v>
      </c>
      <c r="C113" s="47">
        <v>0</v>
      </c>
      <c r="D113" s="45" t="s">
        <v>275</v>
      </c>
      <c r="E113" s="48"/>
      <c r="F113" s="50">
        <f t="shared" si="4"/>
        <v>0</v>
      </c>
      <c r="G113" s="48" t="str">
        <f t="shared" si="5"/>
        <v/>
      </c>
      <c r="I113" s="23"/>
      <c r="J113" s="23"/>
      <c r="K113" s="23"/>
      <c r="L113" s="44" t="s">
        <v>323</v>
      </c>
      <c r="M113" s="22"/>
      <c r="N113" s="22"/>
    </row>
    <row r="114" spans="1:14" s="60" customFormat="1" x14ac:dyDescent="0.25">
      <c r="A114" s="23" t="s">
        <v>350</v>
      </c>
      <c r="B114" s="44" t="s">
        <v>321</v>
      </c>
      <c r="C114" s="47">
        <v>0</v>
      </c>
      <c r="D114" s="45" t="s">
        <v>275</v>
      </c>
      <c r="E114" s="48"/>
      <c r="F114" s="50">
        <f t="shared" si="4"/>
        <v>0</v>
      </c>
      <c r="G114" s="48" t="str">
        <f t="shared" si="5"/>
        <v/>
      </c>
      <c r="I114" s="23"/>
      <c r="J114" s="23"/>
      <c r="K114" s="23"/>
      <c r="L114" s="44" t="s">
        <v>321</v>
      </c>
      <c r="M114" s="22"/>
      <c r="N114" s="22"/>
    </row>
    <row r="115" spans="1:14" s="60" customFormat="1" x14ac:dyDescent="0.25">
      <c r="A115" s="23" t="s">
        <v>349</v>
      </c>
      <c r="B115" s="44" t="s">
        <v>319</v>
      </c>
      <c r="C115" s="61">
        <v>53043.345723329781</v>
      </c>
      <c r="D115" s="45" t="s">
        <v>275</v>
      </c>
      <c r="E115" s="48"/>
      <c r="F115" s="50">
        <f t="shared" si="4"/>
        <v>1</v>
      </c>
      <c r="G115" s="48" t="str">
        <f t="shared" si="5"/>
        <v/>
      </c>
      <c r="I115" s="23"/>
      <c r="J115" s="23"/>
      <c r="K115" s="23"/>
      <c r="L115" s="44" t="s">
        <v>319</v>
      </c>
      <c r="M115" s="22"/>
      <c r="N115" s="22"/>
    </row>
    <row r="116" spans="1:14" s="60" customFormat="1" x14ac:dyDescent="0.25">
      <c r="A116" s="23" t="s">
        <v>348</v>
      </c>
      <c r="B116" s="44" t="s">
        <v>317</v>
      </c>
      <c r="C116" s="47">
        <v>0</v>
      </c>
      <c r="D116" s="45" t="s">
        <v>275</v>
      </c>
      <c r="E116" s="48"/>
      <c r="F116" s="50">
        <f t="shared" si="4"/>
        <v>0</v>
      </c>
      <c r="G116" s="48" t="str">
        <f t="shared" si="5"/>
        <v/>
      </c>
      <c r="I116" s="23"/>
      <c r="J116" s="23"/>
      <c r="K116" s="23"/>
      <c r="L116" s="44" t="s">
        <v>317</v>
      </c>
      <c r="M116" s="22"/>
      <c r="N116" s="22"/>
    </row>
    <row r="117" spans="1:14" s="60" customFormat="1" x14ac:dyDescent="0.25">
      <c r="A117" s="23" t="s">
        <v>347</v>
      </c>
      <c r="B117" s="44" t="s">
        <v>315</v>
      </c>
      <c r="C117" s="47">
        <v>0</v>
      </c>
      <c r="D117" s="45" t="s">
        <v>275</v>
      </c>
      <c r="E117" s="44"/>
      <c r="F117" s="50">
        <f t="shared" si="4"/>
        <v>0</v>
      </c>
      <c r="G117" s="48" t="str">
        <f t="shared" si="5"/>
        <v/>
      </c>
      <c r="I117" s="23"/>
      <c r="J117" s="23"/>
      <c r="K117" s="23"/>
      <c r="L117" s="44" t="s">
        <v>315</v>
      </c>
      <c r="M117" s="22"/>
      <c r="N117" s="22"/>
    </row>
    <row r="118" spans="1:14" x14ac:dyDescent="0.25">
      <c r="A118" s="23" t="s">
        <v>346</v>
      </c>
      <c r="B118" s="44" t="s">
        <v>313</v>
      </c>
      <c r="C118" s="47">
        <v>0</v>
      </c>
      <c r="D118" s="45" t="s">
        <v>275</v>
      </c>
      <c r="E118" s="44"/>
      <c r="F118" s="50">
        <f t="shared" si="4"/>
        <v>0</v>
      </c>
      <c r="G118" s="48" t="str">
        <f t="shared" si="5"/>
        <v/>
      </c>
      <c r="L118" s="44" t="s">
        <v>313</v>
      </c>
      <c r="M118" s="22"/>
    </row>
    <row r="119" spans="1:14" x14ac:dyDescent="0.25">
      <c r="A119" s="23" t="s">
        <v>345</v>
      </c>
      <c r="B119" s="44" t="s">
        <v>311</v>
      </c>
      <c r="C119" s="47">
        <v>0</v>
      </c>
      <c r="D119" s="45" t="s">
        <v>275</v>
      </c>
      <c r="E119" s="44"/>
      <c r="F119" s="50">
        <f t="shared" si="4"/>
        <v>0</v>
      </c>
      <c r="G119" s="48" t="str">
        <f t="shared" si="5"/>
        <v/>
      </c>
      <c r="L119" s="44" t="s">
        <v>311</v>
      </c>
      <c r="M119" s="22"/>
    </row>
    <row r="120" spans="1:14" x14ac:dyDescent="0.25">
      <c r="A120" s="23" t="s">
        <v>344</v>
      </c>
      <c r="B120" s="44" t="s">
        <v>309</v>
      </c>
      <c r="C120" s="47">
        <v>0</v>
      </c>
      <c r="D120" s="45" t="s">
        <v>275</v>
      </c>
      <c r="E120" s="44"/>
      <c r="F120" s="50">
        <f t="shared" si="4"/>
        <v>0</v>
      </c>
      <c r="G120" s="48" t="str">
        <f t="shared" si="5"/>
        <v/>
      </c>
      <c r="L120" s="44" t="s">
        <v>309</v>
      </c>
      <c r="M120" s="22"/>
    </row>
    <row r="121" spans="1:14" x14ac:dyDescent="0.25">
      <c r="A121" s="23" t="s">
        <v>343</v>
      </c>
      <c r="B121" s="44" t="s">
        <v>307</v>
      </c>
      <c r="C121" s="47">
        <v>0</v>
      </c>
      <c r="D121" s="45" t="s">
        <v>275</v>
      </c>
      <c r="E121" s="44"/>
      <c r="F121" s="50">
        <f t="shared" si="4"/>
        <v>0</v>
      </c>
      <c r="G121" s="48" t="str">
        <f t="shared" si="5"/>
        <v/>
      </c>
      <c r="L121" s="44"/>
      <c r="M121" s="22"/>
    </row>
    <row r="122" spans="1:14" x14ac:dyDescent="0.25">
      <c r="A122" s="23" t="s">
        <v>342</v>
      </c>
      <c r="B122" s="44" t="s">
        <v>305</v>
      </c>
      <c r="C122" s="47">
        <v>0</v>
      </c>
      <c r="D122" s="45" t="s">
        <v>275</v>
      </c>
      <c r="E122" s="44"/>
      <c r="F122" s="50">
        <f t="shared" si="4"/>
        <v>0</v>
      </c>
      <c r="G122" s="48" t="str">
        <f t="shared" si="5"/>
        <v/>
      </c>
      <c r="L122" s="44" t="s">
        <v>305</v>
      </c>
      <c r="M122" s="22"/>
    </row>
    <row r="123" spans="1:14" x14ac:dyDescent="0.25">
      <c r="A123" s="23" t="s">
        <v>341</v>
      </c>
      <c r="B123" s="44" t="s">
        <v>303</v>
      </c>
      <c r="C123" s="47">
        <v>0</v>
      </c>
      <c r="D123" s="45" t="s">
        <v>275</v>
      </c>
      <c r="E123" s="44"/>
      <c r="F123" s="50">
        <f t="shared" si="4"/>
        <v>0</v>
      </c>
      <c r="G123" s="48" t="str">
        <f t="shared" si="5"/>
        <v/>
      </c>
      <c r="L123" s="44" t="s">
        <v>303</v>
      </c>
      <c r="M123" s="22"/>
    </row>
    <row r="124" spans="1:14" x14ac:dyDescent="0.25">
      <c r="A124" s="23" t="s">
        <v>340</v>
      </c>
      <c r="B124" s="52" t="s">
        <v>301</v>
      </c>
      <c r="C124" s="47">
        <v>0</v>
      </c>
      <c r="D124" s="45" t="s">
        <v>275</v>
      </c>
      <c r="E124" s="44"/>
      <c r="F124" s="50">
        <f t="shared" si="4"/>
        <v>0</v>
      </c>
      <c r="G124" s="48" t="str">
        <f t="shared" si="5"/>
        <v/>
      </c>
      <c r="L124" s="52" t="s">
        <v>301</v>
      </c>
      <c r="M124" s="22"/>
    </row>
    <row r="125" spans="1:14" x14ac:dyDescent="0.25">
      <c r="A125" s="23" t="s">
        <v>339</v>
      </c>
      <c r="B125" s="44" t="s">
        <v>299</v>
      </c>
      <c r="C125" s="47">
        <v>0</v>
      </c>
      <c r="D125" s="45" t="s">
        <v>275</v>
      </c>
      <c r="E125" s="44"/>
      <c r="F125" s="50">
        <f t="shared" si="4"/>
        <v>0</v>
      </c>
      <c r="G125" s="48" t="str">
        <f t="shared" si="5"/>
        <v/>
      </c>
      <c r="L125" s="44" t="s">
        <v>299</v>
      </c>
      <c r="M125" s="22"/>
    </row>
    <row r="126" spans="1:14" x14ac:dyDescent="0.25">
      <c r="A126" s="23" t="s">
        <v>338</v>
      </c>
      <c r="B126" s="44" t="s">
        <v>297</v>
      </c>
      <c r="C126" s="47">
        <v>0</v>
      </c>
      <c r="D126" s="45" t="s">
        <v>275</v>
      </c>
      <c r="E126" s="44"/>
      <c r="F126" s="50">
        <f t="shared" si="4"/>
        <v>0</v>
      </c>
      <c r="G126" s="48" t="str">
        <f t="shared" si="5"/>
        <v/>
      </c>
      <c r="H126" s="21"/>
      <c r="L126" s="44" t="s">
        <v>297</v>
      </c>
      <c r="M126" s="22"/>
    </row>
    <row r="127" spans="1:14" x14ac:dyDescent="0.25">
      <c r="A127" s="23" t="s">
        <v>337</v>
      </c>
      <c r="B127" s="44" t="s">
        <v>295</v>
      </c>
      <c r="C127" s="47">
        <v>0</v>
      </c>
      <c r="D127" s="45" t="s">
        <v>275</v>
      </c>
      <c r="E127" s="44"/>
      <c r="F127" s="50">
        <f t="shared" si="4"/>
        <v>0</v>
      </c>
      <c r="G127" s="48" t="str">
        <f t="shared" si="5"/>
        <v/>
      </c>
      <c r="H127" s="22"/>
      <c r="L127" s="44" t="s">
        <v>295</v>
      </c>
      <c r="M127" s="22"/>
    </row>
    <row r="128" spans="1:14" x14ac:dyDescent="0.25">
      <c r="A128" s="23" t="s">
        <v>336</v>
      </c>
      <c r="B128" s="44" t="s">
        <v>198</v>
      </c>
      <c r="C128" s="47">
        <v>0</v>
      </c>
      <c r="D128" s="45" t="s">
        <v>275</v>
      </c>
      <c r="E128" s="44"/>
      <c r="F128" s="50">
        <f t="shared" si="4"/>
        <v>0</v>
      </c>
      <c r="G128" s="48" t="str">
        <f t="shared" si="5"/>
        <v/>
      </c>
      <c r="H128" s="22"/>
      <c r="L128" s="22"/>
      <c r="M128" s="22"/>
    </row>
    <row r="129" spans="1:14" x14ac:dyDescent="0.25">
      <c r="A129" s="23" t="s">
        <v>335</v>
      </c>
      <c r="B129" s="51" t="s">
        <v>196</v>
      </c>
      <c r="C129" s="47">
        <f>SUM(C112:C128)</f>
        <v>53043.345723329781</v>
      </c>
      <c r="D129" s="23">
        <f>SUM(D112:D128)</f>
        <v>0</v>
      </c>
      <c r="E129" s="44"/>
      <c r="F129" s="50">
        <f>SUM(F112:F128)</f>
        <v>1</v>
      </c>
      <c r="G129" s="50">
        <f>SUM(G112:G128)</f>
        <v>0</v>
      </c>
      <c r="H129" s="22"/>
      <c r="L129" s="22"/>
      <c r="M129" s="22"/>
    </row>
    <row r="130" spans="1:14" outlineLevel="1" x14ac:dyDescent="0.25">
      <c r="A130" s="23" t="s">
        <v>334</v>
      </c>
      <c r="B130" s="24"/>
      <c r="E130" s="44"/>
      <c r="F130" s="48" t="str">
        <f>IF($C$129=0,"",IF(C130="[for completion]","",IF(C130="","",C130/$C$129)))</f>
        <v/>
      </c>
      <c r="G130" s="48" t="str">
        <f>IF($D$129=0,"",IF(D130="[for completion]","",IF(D130="","",D130/$D$129)))</f>
        <v/>
      </c>
      <c r="H130" s="22"/>
      <c r="L130" s="22"/>
      <c r="M130" s="22"/>
    </row>
    <row r="131" spans="1:14" outlineLevel="1" x14ac:dyDescent="0.25">
      <c r="A131" s="23" t="s">
        <v>333</v>
      </c>
      <c r="B131" s="24"/>
      <c r="E131" s="44"/>
      <c r="F131" s="48"/>
      <c r="G131" s="48" t="str">
        <f t="shared" ref="G131:G136" si="6">IF($D$129=0,"",IF(D131="[for completion]","",D131/$D$129))</f>
        <v/>
      </c>
      <c r="H131" s="22"/>
      <c r="L131" s="22"/>
      <c r="M131" s="22"/>
    </row>
    <row r="132" spans="1:14" outlineLevel="1" x14ac:dyDescent="0.25">
      <c r="A132" s="23" t="s">
        <v>332</v>
      </c>
      <c r="B132" s="24"/>
      <c r="E132" s="44"/>
      <c r="F132" s="48"/>
      <c r="G132" s="48" t="str">
        <f t="shared" si="6"/>
        <v/>
      </c>
      <c r="H132" s="22"/>
      <c r="L132" s="22"/>
      <c r="M132" s="22"/>
    </row>
    <row r="133" spans="1:14" outlineLevel="1" x14ac:dyDescent="0.25">
      <c r="A133" s="23" t="s">
        <v>331</v>
      </c>
      <c r="B133" s="24"/>
      <c r="E133" s="44"/>
      <c r="F133" s="48"/>
      <c r="G133" s="48" t="str">
        <f t="shared" si="6"/>
        <v/>
      </c>
      <c r="H133" s="22"/>
      <c r="L133" s="22"/>
      <c r="M133" s="22"/>
    </row>
    <row r="134" spans="1:14" outlineLevel="1" x14ac:dyDescent="0.25">
      <c r="A134" s="23" t="s">
        <v>330</v>
      </c>
      <c r="B134" s="24"/>
      <c r="E134" s="44"/>
      <c r="F134" s="48"/>
      <c r="G134" s="48" t="str">
        <f t="shared" si="6"/>
        <v/>
      </c>
      <c r="H134" s="22"/>
      <c r="L134" s="22"/>
      <c r="M134" s="22"/>
    </row>
    <row r="135" spans="1:14" outlineLevel="1" x14ac:dyDescent="0.25">
      <c r="A135" s="23" t="s">
        <v>329</v>
      </c>
      <c r="B135" s="24"/>
      <c r="E135" s="44"/>
      <c r="F135" s="48"/>
      <c r="G135" s="48" t="str">
        <f t="shared" si="6"/>
        <v/>
      </c>
      <c r="H135" s="22"/>
      <c r="L135" s="22"/>
      <c r="M135" s="22"/>
    </row>
    <row r="136" spans="1:14" outlineLevel="1" x14ac:dyDescent="0.25">
      <c r="A136" s="23" t="s">
        <v>328</v>
      </c>
      <c r="B136" s="24"/>
      <c r="E136" s="44"/>
      <c r="F136" s="48"/>
      <c r="G136" s="48" t="str">
        <f t="shared" si="6"/>
        <v/>
      </c>
      <c r="H136" s="22"/>
      <c r="L136" s="22"/>
      <c r="M136" s="22"/>
    </row>
    <row r="137" spans="1:14" ht="15" customHeight="1" x14ac:dyDescent="0.25">
      <c r="A137" s="28"/>
      <c r="B137" s="29" t="s">
        <v>327</v>
      </c>
      <c r="C137" s="26" t="s">
        <v>284</v>
      </c>
      <c r="D137" s="26" t="s">
        <v>283</v>
      </c>
      <c r="E137" s="27"/>
      <c r="F137" s="26" t="s">
        <v>282</v>
      </c>
      <c r="G137" s="26" t="s">
        <v>281</v>
      </c>
      <c r="H137" s="22"/>
      <c r="L137" s="22"/>
      <c r="M137" s="22"/>
    </row>
    <row r="138" spans="1:14" s="60" customFormat="1" x14ac:dyDescent="0.25">
      <c r="A138" s="23" t="s">
        <v>326</v>
      </c>
      <c r="B138" s="44" t="s">
        <v>325</v>
      </c>
      <c r="C138" s="47">
        <v>17503.129675</v>
      </c>
      <c r="D138" s="23" t="s">
        <v>275</v>
      </c>
      <c r="E138" s="48"/>
      <c r="F138" s="50">
        <f t="shared" ref="F138:F154" si="7">IF($C$155=0,"",IF(C138="[for completion]","",IF(C138="","",C138/$C$155)))</f>
        <v>0.41950554856024713</v>
      </c>
      <c r="G138" s="48" t="str">
        <f t="shared" ref="G138:G154" si="8">IF($D$155=0,"",IF(D138="[for completion]","",IF(D138="","",D138/$D$155)))</f>
        <v/>
      </c>
      <c r="H138" s="22"/>
      <c r="I138" s="23"/>
      <c r="J138" s="23"/>
      <c r="K138" s="23"/>
      <c r="L138" s="22"/>
      <c r="M138" s="22"/>
      <c r="N138" s="22"/>
    </row>
    <row r="139" spans="1:14" s="60" customFormat="1" x14ac:dyDescent="0.25">
      <c r="A139" s="23" t="s">
        <v>324</v>
      </c>
      <c r="B139" s="44" t="s">
        <v>323</v>
      </c>
      <c r="C139" s="47">
        <v>998</v>
      </c>
      <c r="D139" s="45" t="s">
        <v>275</v>
      </c>
      <c r="E139" s="48"/>
      <c r="F139" s="50">
        <f t="shared" si="7"/>
        <v>2.3919524407175864E-2</v>
      </c>
      <c r="G139" s="48" t="str">
        <f t="shared" si="8"/>
        <v/>
      </c>
      <c r="H139" s="22"/>
      <c r="I139" s="23"/>
      <c r="J139" s="23"/>
      <c r="K139" s="23"/>
      <c r="L139" s="22"/>
      <c r="M139" s="22"/>
      <c r="N139" s="22"/>
    </row>
    <row r="140" spans="1:14" s="60" customFormat="1" x14ac:dyDescent="0.25">
      <c r="A140" s="23" t="s">
        <v>322</v>
      </c>
      <c r="B140" s="44" t="s">
        <v>321</v>
      </c>
      <c r="C140" s="47">
        <v>0</v>
      </c>
      <c r="D140" s="45" t="s">
        <v>275</v>
      </c>
      <c r="E140" s="48"/>
      <c r="F140" s="50">
        <f t="shared" si="7"/>
        <v>0</v>
      </c>
      <c r="G140" s="48" t="str">
        <f t="shared" si="8"/>
        <v/>
      </c>
      <c r="H140" s="22"/>
      <c r="I140" s="23"/>
      <c r="J140" s="23"/>
      <c r="K140" s="23"/>
      <c r="L140" s="22"/>
      <c r="M140" s="22"/>
      <c r="N140" s="22"/>
    </row>
    <row r="141" spans="1:14" s="60" customFormat="1" x14ac:dyDescent="0.25">
      <c r="A141" s="23" t="s">
        <v>320</v>
      </c>
      <c r="B141" s="44" t="s">
        <v>319</v>
      </c>
      <c r="C141" s="47">
        <v>3750</v>
      </c>
      <c r="D141" s="45" t="s">
        <v>275</v>
      </c>
      <c r="E141" s="48"/>
      <c r="F141" s="50">
        <f t="shared" si="7"/>
        <v>8.9877972471853196E-2</v>
      </c>
      <c r="G141" s="48" t="str">
        <f t="shared" si="8"/>
        <v/>
      </c>
      <c r="H141" s="22"/>
      <c r="I141" s="23"/>
      <c r="J141" s="23"/>
      <c r="K141" s="23"/>
      <c r="L141" s="22"/>
      <c r="M141" s="22"/>
      <c r="N141" s="22"/>
    </row>
    <row r="142" spans="1:14" s="60" customFormat="1" x14ac:dyDescent="0.25">
      <c r="A142" s="23" t="s">
        <v>318</v>
      </c>
      <c r="B142" s="44" t="s">
        <v>317</v>
      </c>
      <c r="C142" s="47">
        <v>0</v>
      </c>
      <c r="D142" s="45" t="s">
        <v>275</v>
      </c>
      <c r="E142" s="48"/>
      <c r="F142" s="50">
        <f t="shared" si="7"/>
        <v>0</v>
      </c>
      <c r="G142" s="48" t="str">
        <f t="shared" si="8"/>
        <v/>
      </c>
      <c r="H142" s="22"/>
      <c r="I142" s="23"/>
      <c r="J142" s="23"/>
      <c r="K142" s="23"/>
      <c r="L142" s="22"/>
      <c r="M142" s="22"/>
      <c r="N142" s="22"/>
    </row>
    <row r="143" spans="1:14" s="60" customFormat="1" x14ac:dyDescent="0.25">
      <c r="A143" s="23" t="s">
        <v>316</v>
      </c>
      <c r="B143" s="44" t="s">
        <v>315</v>
      </c>
      <c r="C143" s="47">
        <v>0</v>
      </c>
      <c r="D143" s="45" t="s">
        <v>275</v>
      </c>
      <c r="E143" s="44"/>
      <c r="F143" s="50">
        <f t="shared" si="7"/>
        <v>0</v>
      </c>
      <c r="G143" s="48" t="str">
        <f t="shared" si="8"/>
        <v/>
      </c>
      <c r="H143" s="22"/>
      <c r="I143" s="23"/>
      <c r="J143" s="23"/>
      <c r="K143" s="23"/>
      <c r="L143" s="22"/>
      <c r="M143" s="22"/>
      <c r="N143" s="22"/>
    </row>
    <row r="144" spans="1:14" x14ac:dyDescent="0.25">
      <c r="A144" s="23" t="s">
        <v>314</v>
      </c>
      <c r="B144" s="44" t="s">
        <v>313</v>
      </c>
      <c r="C144" s="47">
        <v>0</v>
      </c>
      <c r="D144" s="45" t="s">
        <v>275</v>
      </c>
      <c r="E144" s="44"/>
      <c r="F144" s="50">
        <f t="shared" si="7"/>
        <v>0</v>
      </c>
      <c r="G144" s="48" t="str">
        <f t="shared" si="8"/>
        <v/>
      </c>
      <c r="H144" s="22"/>
      <c r="L144" s="22"/>
      <c r="M144" s="22"/>
    </row>
    <row r="145" spans="1:13" x14ac:dyDescent="0.25">
      <c r="A145" s="23" t="s">
        <v>312</v>
      </c>
      <c r="B145" s="44" t="s">
        <v>311</v>
      </c>
      <c r="C145" s="47">
        <v>4685.8579200000004</v>
      </c>
      <c r="D145" s="45" t="s">
        <v>275</v>
      </c>
      <c r="E145" s="44"/>
      <c r="F145" s="50">
        <f t="shared" si="7"/>
        <v>0.11230810910420674</v>
      </c>
      <c r="G145" s="48" t="str">
        <f t="shared" si="8"/>
        <v/>
      </c>
      <c r="H145" s="22"/>
      <c r="L145" s="22"/>
      <c r="M145" s="22"/>
    </row>
    <row r="146" spans="1:13" x14ac:dyDescent="0.25">
      <c r="A146" s="23" t="s">
        <v>310</v>
      </c>
      <c r="B146" s="44" t="s">
        <v>309</v>
      </c>
      <c r="C146" s="47">
        <v>0</v>
      </c>
      <c r="D146" s="45" t="s">
        <v>275</v>
      </c>
      <c r="E146" s="44"/>
      <c r="F146" s="50">
        <f t="shared" si="7"/>
        <v>0</v>
      </c>
      <c r="G146" s="48" t="str">
        <f t="shared" si="8"/>
        <v/>
      </c>
      <c r="H146" s="22"/>
      <c r="L146" s="22"/>
      <c r="M146" s="22"/>
    </row>
    <row r="147" spans="1:13" x14ac:dyDescent="0.25">
      <c r="A147" s="23" t="s">
        <v>308</v>
      </c>
      <c r="B147" s="44" t="s">
        <v>307</v>
      </c>
      <c r="C147" s="47">
        <v>0</v>
      </c>
      <c r="D147" s="45" t="s">
        <v>275</v>
      </c>
      <c r="E147" s="44"/>
      <c r="F147" s="50">
        <f t="shared" si="7"/>
        <v>0</v>
      </c>
      <c r="G147" s="48" t="str">
        <f t="shared" si="8"/>
        <v/>
      </c>
      <c r="H147" s="22"/>
      <c r="L147" s="22"/>
      <c r="M147" s="22"/>
    </row>
    <row r="148" spans="1:13" x14ac:dyDescent="0.25">
      <c r="A148" s="23" t="s">
        <v>306</v>
      </c>
      <c r="B148" s="44" t="s">
        <v>305</v>
      </c>
      <c r="C148" s="47">
        <v>0</v>
      </c>
      <c r="D148" s="45" t="s">
        <v>275</v>
      </c>
      <c r="E148" s="44"/>
      <c r="F148" s="50">
        <f t="shared" si="7"/>
        <v>0</v>
      </c>
      <c r="G148" s="48" t="str">
        <f t="shared" si="8"/>
        <v/>
      </c>
      <c r="H148" s="22"/>
      <c r="L148" s="22"/>
      <c r="M148" s="22"/>
    </row>
    <row r="149" spans="1:13" x14ac:dyDescent="0.25">
      <c r="A149" s="23" t="s">
        <v>304</v>
      </c>
      <c r="B149" s="44" t="s">
        <v>303</v>
      </c>
      <c r="C149" s="47">
        <v>0</v>
      </c>
      <c r="D149" s="45" t="s">
        <v>275</v>
      </c>
      <c r="E149" s="44"/>
      <c r="F149" s="50">
        <f t="shared" si="7"/>
        <v>0</v>
      </c>
      <c r="G149" s="48" t="str">
        <f t="shared" si="8"/>
        <v/>
      </c>
      <c r="H149" s="22"/>
      <c r="L149" s="22"/>
      <c r="M149" s="22"/>
    </row>
    <row r="150" spans="1:13" x14ac:dyDescent="0.25">
      <c r="A150" s="23" t="s">
        <v>302</v>
      </c>
      <c r="B150" s="52" t="s">
        <v>301</v>
      </c>
      <c r="C150" s="47">
        <v>0</v>
      </c>
      <c r="D150" s="45" t="s">
        <v>275</v>
      </c>
      <c r="E150" s="44"/>
      <c r="F150" s="50">
        <f t="shared" si="7"/>
        <v>0</v>
      </c>
      <c r="G150" s="48" t="str">
        <f t="shared" si="8"/>
        <v/>
      </c>
      <c r="H150" s="22"/>
      <c r="L150" s="22"/>
      <c r="M150" s="22"/>
    </row>
    <row r="151" spans="1:13" x14ac:dyDescent="0.25">
      <c r="A151" s="23" t="s">
        <v>300</v>
      </c>
      <c r="B151" s="44" t="s">
        <v>299</v>
      </c>
      <c r="C151" s="47">
        <v>0</v>
      </c>
      <c r="D151" s="45" t="s">
        <v>275</v>
      </c>
      <c r="E151" s="44"/>
      <c r="F151" s="50">
        <f t="shared" si="7"/>
        <v>0</v>
      </c>
      <c r="G151" s="48" t="str">
        <f t="shared" si="8"/>
        <v/>
      </c>
      <c r="H151" s="22"/>
      <c r="L151" s="22"/>
      <c r="M151" s="22"/>
    </row>
    <row r="152" spans="1:13" x14ac:dyDescent="0.25">
      <c r="A152" s="23" t="s">
        <v>298</v>
      </c>
      <c r="B152" s="44" t="s">
        <v>297</v>
      </c>
      <c r="C152" s="47">
        <v>0</v>
      </c>
      <c r="D152" s="45" t="s">
        <v>275</v>
      </c>
      <c r="E152" s="44"/>
      <c r="F152" s="50">
        <f t="shared" si="7"/>
        <v>0</v>
      </c>
      <c r="G152" s="48" t="str">
        <f t="shared" si="8"/>
        <v/>
      </c>
      <c r="H152" s="22"/>
      <c r="L152" s="22"/>
      <c r="M152" s="22"/>
    </row>
    <row r="153" spans="1:13" x14ac:dyDescent="0.25">
      <c r="A153" s="23" t="s">
        <v>296</v>
      </c>
      <c r="B153" s="44" t="s">
        <v>295</v>
      </c>
      <c r="C153" s="47">
        <v>14786.25</v>
      </c>
      <c r="D153" s="45" t="s">
        <v>275</v>
      </c>
      <c r="E153" s="44"/>
      <c r="F153" s="50">
        <f t="shared" si="7"/>
        <v>0.35438884545651711</v>
      </c>
      <c r="G153" s="48" t="str">
        <f t="shared" si="8"/>
        <v/>
      </c>
      <c r="H153" s="22"/>
      <c r="L153" s="22"/>
      <c r="M153" s="22"/>
    </row>
    <row r="154" spans="1:13" x14ac:dyDescent="0.25">
      <c r="A154" s="23" t="s">
        <v>294</v>
      </c>
      <c r="B154" s="44" t="s">
        <v>198</v>
      </c>
      <c r="C154" s="47">
        <v>0</v>
      </c>
      <c r="D154" s="45" t="s">
        <v>275</v>
      </c>
      <c r="E154" s="44"/>
      <c r="F154" s="50">
        <f t="shared" si="7"/>
        <v>0</v>
      </c>
      <c r="G154" s="48" t="str">
        <f t="shared" si="8"/>
        <v/>
      </c>
      <c r="H154" s="22"/>
      <c r="L154" s="22"/>
      <c r="M154" s="22"/>
    </row>
    <row r="155" spans="1:13" x14ac:dyDescent="0.25">
      <c r="A155" s="23" t="s">
        <v>293</v>
      </c>
      <c r="B155" s="51" t="s">
        <v>196</v>
      </c>
      <c r="C155" s="47">
        <f>SUM(C138:C154)</f>
        <v>41723.237594999999</v>
      </c>
      <c r="D155" s="23">
        <f>SUM(D138:D154)</f>
        <v>0</v>
      </c>
      <c r="E155" s="44"/>
      <c r="F155" s="50">
        <f>SUM(F138:F154)</f>
        <v>1</v>
      </c>
      <c r="G155" s="50">
        <f>SUM(G138:G154)</f>
        <v>0</v>
      </c>
      <c r="H155" s="22"/>
      <c r="L155" s="22"/>
      <c r="M155" s="22"/>
    </row>
    <row r="156" spans="1:13" outlineLevel="1" x14ac:dyDescent="0.25">
      <c r="A156" s="23" t="s">
        <v>292</v>
      </c>
      <c r="B156" s="24"/>
      <c r="E156" s="44"/>
      <c r="F156" s="48" t="str">
        <f t="shared" ref="F156:F162" si="9">IF($C$155=0,"",IF(C156="[for completion]","",IF(C156="","",C156/$C$155)))</f>
        <v/>
      </c>
      <c r="G156" s="48" t="str">
        <f t="shared" ref="G156:G162" si="10">IF($D$155=0,"",IF(D156="[for completion]","",IF(D156="","",D156/$D$155)))</f>
        <v/>
      </c>
      <c r="H156" s="22"/>
      <c r="L156" s="22"/>
      <c r="M156" s="22"/>
    </row>
    <row r="157" spans="1:13" outlineLevel="1" x14ac:dyDescent="0.25">
      <c r="A157" s="23" t="s">
        <v>291</v>
      </c>
      <c r="B157" s="24"/>
      <c r="E157" s="44"/>
      <c r="F157" s="48" t="str">
        <f t="shared" si="9"/>
        <v/>
      </c>
      <c r="G157" s="48" t="str">
        <f t="shared" si="10"/>
        <v/>
      </c>
      <c r="H157" s="22"/>
      <c r="L157" s="22"/>
      <c r="M157" s="22"/>
    </row>
    <row r="158" spans="1:13" outlineLevel="1" x14ac:dyDescent="0.25">
      <c r="A158" s="23" t="s">
        <v>290</v>
      </c>
      <c r="B158" s="24"/>
      <c r="E158" s="44"/>
      <c r="F158" s="48" t="str">
        <f t="shared" si="9"/>
        <v/>
      </c>
      <c r="G158" s="48" t="str">
        <f t="shared" si="10"/>
        <v/>
      </c>
      <c r="H158" s="22"/>
      <c r="L158" s="22"/>
      <c r="M158" s="22"/>
    </row>
    <row r="159" spans="1:13" outlineLevel="1" x14ac:dyDescent="0.25">
      <c r="A159" s="23" t="s">
        <v>289</v>
      </c>
      <c r="B159" s="24"/>
      <c r="E159" s="44"/>
      <c r="F159" s="48" t="str">
        <f t="shared" si="9"/>
        <v/>
      </c>
      <c r="G159" s="48" t="str">
        <f t="shared" si="10"/>
        <v/>
      </c>
      <c r="H159" s="22"/>
      <c r="L159" s="22"/>
      <c r="M159" s="22"/>
    </row>
    <row r="160" spans="1:13" outlineLevel="1" x14ac:dyDescent="0.25">
      <c r="A160" s="23" t="s">
        <v>288</v>
      </c>
      <c r="B160" s="24"/>
      <c r="E160" s="44"/>
      <c r="F160" s="48" t="str">
        <f t="shared" si="9"/>
        <v/>
      </c>
      <c r="G160" s="48" t="str">
        <f t="shared" si="10"/>
        <v/>
      </c>
      <c r="H160" s="22"/>
      <c r="L160" s="22"/>
      <c r="M160" s="22"/>
    </row>
    <row r="161" spans="1:13" outlineLevel="1" x14ac:dyDescent="0.25">
      <c r="A161" s="23" t="s">
        <v>287</v>
      </c>
      <c r="B161" s="24"/>
      <c r="E161" s="44"/>
      <c r="F161" s="48" t="str">
        <f t="shared" si="9"/>
        <v/>
      </c>
      <c r="G161" s="48" t="str">
        <f t="shared" si="10"/>
        <v/>
      </c>
      <c r="H161" s="22"/>
      <c r="L161" s="22"/>
      <c r="M161" s="22"/>
    </row>
    <row r="162" spans="1:13" outlineLevel="1" x14ac:dyDescent="0.25">
      <c r="A162" s="23" t="s">
        <v>286</v>
      </c>
      <c r="B162" s="24"/>
      <c r="E162" s="44"/>
      <c r="F162" s="48" t="str">
        <f t="shared" si="9"/>
        <v/>
      </c>
      <c r="G162" s="48" t="str">
        <f t="shared" si="10"/>
        <v/>
      </c>
      <c r="H162" s="22"/>
      <c r="L162" s="22"/>
      <c r="M162" s="22"/>
    </row>
    <row r="163" spans="1:13" ht="15" customHeight="1" x14ac:dyDescent="0.25">
      <c r="A163" s="28"/>
      <c r="B163" s="29" t="s">
        <v>285</v>
      </c>
      <c r="C163" s="59" t="s">
        <v>284</v>
      </c>
      <c r="D163" s="59" t="s">
        <v>283</v>
      </c>
      <c r="E163" s="27"/>
      <c r="F163" s="59" t="s">
        <v>282</v>
      </c>
      <c r="G163" s="59" t="s">
        <v>281</v>
      </c>
      <c r="H163" s="22"/>
      <c r="L163" s="22"/>
      <c r="M163" s="22"/>
    </row>
    <row r="164" spans="1:13" x14ac:dyDescent="0.25">
      <c r="A164" s="23" t="s">
        <v>280</v>
      </c>
      <c r="B164" s="22" t="s">
        <v>279</v>
      </c>
      <c r="C164" s="47">
        <v>35700.047594999996</v>
      </c>
      <c r="D164" s="23" t="s">
        <v>275</v>
      </c>
      <c r="E164" s="49"/>
      <c r="F164" s="50">
        <f>IF($C$167=0,"",IF(C164="[for completion]","",IF(C164="","",C164/$C$167)))</f>
        <v>0.85563943866326886</v>
      </c>
      <c r="G164" s="48" t="str">
        <f>IF($D$167=0,"",IF(D164="[for completion]","",IF(D164="","",D164/$D$167)))</f>
        <v/>
      </c>
      <c r="H164" s="22"/>
      <c r="L164" s="22"/>
      <c r="M164" s="22"/>
    </row>
    <row r="165" spans="1:13" x14ac:dyDescent="0.25">
      <c r="A165" s="23" t="s">
        <v>278</v>
      </c>
      <c r="B165" s="22" t="s">
        <v>277</v>
      </c>
      <c r="C165" s="47">
        <v>6023.19</v>
      </c>
      <c r="D165" s="45" t="s">
        <v>275</v>
      </c>
      <c r="E165" s="49"/>
      <c r="F165" s="50">
        <f>IF($C$167=0,"",IF(C165="[for completion]","",IF(C165="","",C165/$C$167)))</f>
        <v>0.14436056133673103</v>
      </c>
      <c r="G165" s="48" t="str">
        <f>IF($D$167=0,"",IF(D165="[for completion]","",IF(D165="","",D165/$D$167)))</f>
        <v/>
      </c>
      <c r="H165" s="22"/>
      <c r="L165" s="22"/>
      <c r="M165" s="22"/>
    </row>
    <row r="166" spans="1:13" x14ac:dyDescent="0.25">
      <c r="A166" s="23" t="s">
        <v>276</v>
      </c>
      <c r="B166" s="22" t="s">
        <v>198</v>
      </c>
      <c r="C166" s="47">
        <v>0</v>
      </c>
      <c r="D166" s="45" t="s">
        <v>275</v>
      </c>
      <c r="E166" s="49"/>
      <c r="F166" s="50">
        <f>IF($C$167=0,"",IF(C166="[for completion]","",IF(C166="","",C166/$C$167)))</f>
        <v>0</v>
      </c>
      <c r="G166" s="48" t="str">
        <f>IF($D$167=0,"",IF(D166="[for completion]","",IF(D166="","",D166/$D$167)))</f>
        <v/>
      </c>
      <c r="H166" s="22"/>
      <c r="L166" s="22"/>
      <c r="M166" s="22"/>
    </row>
    <row r="167" spans="1:13" x14ac:dyDescent="0.25">
      <c r="A167" s="23" t="s">
        <v>274</v>
      </c>
      <c r="B167" s="58" t="s">
        <v>196</v>
      </c>
      <c r="C167" s="47">
        <f>SUM(C164:C166)</f>
        <v>41723.237594999999</v>
      </c>
      <c r="D167" s="22">
        <f>SUM(D164:D166)</f>
        <v>0</v>
      </c>
      <c r="E167" s="49"/>
      <c r="F167" s="50">
        <f>SUM(F164:F166)</f>
        <v>0.99999999999999989</v>
      </c>
      <c r="G167" s="50">
        <f>SUM(G164:G166)</f>
        <v>0</v>
      </c>
      <c r="H167" s="22"/>
      <c r="L167" s="22"/>
      <c r="M167" s="22"/>
    </row>
    <row r="168" spans="1:13" outlineLevel="1" x14ac:dyDescent="0.25">
      <c r="A168" s="23" t="s">
        <v>273</v>
      </c>
      <c r="B168" s="58"/>
      <c r="C168" s="22"/>
      <c r="D168" s="22"/>
      <c r="E168" s="49"/>
      <c r="F168" s="49"/>
      <c r="G168" s="52"/>
      <c r="H168" s="22"/>
      <c r="L168" s="22"/>
      <c r="M168" s="22"/>
    </row>
    <row r="169" spans="1:13" outlineLevel="1" x14ac:dyDescent="0.25">
      <c r="A169" s="23" t="s">
        <v>272</v>
      </c>
      <c r="B169" s="58"/>
      <c r="C169" s="22"/>
      <c r="D169" s="22"/>
      <c r="E169" s="49"/>
      <c r="F169" s="49"/>
      <c r="G169" s="52"/>
      <c r="H169" s="22"/>
      <c r="L169" s="22"/>
      <c r="M169" s="22"/>
    </row>
    <row r="170" spans="1:13" outlineLevel="1" x14ac:dyDescent="0.25">
      <c r="A170" s="23" t="s">
        <v>271</v>
      </c>
      <c r="B170" s="58"/>
      <c r="C170" s="22"/>
      <c r="D170" s="22"/>
      <c r="E170" s="49"/>
      <c r="F170" s="49"/>
      <c r="G170" s="52"/>
      <c r="H170" s="22"/>
      <c r="L170" s="22"/>
      <c r="M170" s="22"/>
    </row>
    <row r="171" spans="1:13" outlineLevel="1" x14ac:dyDescent="0.25">
      <c r="A171" s="23" t="s">
        <v>270</v>
      </c>
      <c r="B171" s="58"/>
      <c r="C171" s="22"/>
      <c r="D171" s="22"/>
      <c r="E171" s="49"/>
      <c r="F171" s="49"/>
      <c r="G171" s="52"/>
      <c r="H171" s="22"/>
      <c r="L171" s="22"/>
      <c r="M171" s="22"/>
    </row>
    <row r="172" spans="1:13" outlineLevel="1" x14ac:dyDescent="0.25">
      <c r="A172" s="23" t="s">
        <v>269</v>
      </c>
      <c r="B172" s="58"/>
      <c r="C172" s="22"/>
      <c r="D172" s="22"/>
      <c r="E172" s="49"/>
      <c r="F172" s="49"/>
      <c r="G172" s="52"/>
      <c r="H172" s="22"/>
      <c r="L172" s="22"/>
      <c r="M172" s="22"/>
    </row>
    <row r="173" spans="1:13" ht="15" customHeight="1" x14ac:dyDescent="0.25">
      <c r="A173" s="28"/>
      <c r="B173" s="29" t="s">
        <v>268</v>
      </c>
      <c r="C173" s="28" t="s">
        <v>206</v>
      </c>
      <c r="D173" s="28"/>
      <c r="E173" s="27"/>
      <c r="F173" s="26" t="s">
        <v>244</v>
      </c>
      <c r="G173" s="26"/>
      <c r="H173" s="22"/>
      <c r="L173" s="22"/>
      <c r="M173" s="22"/>
    </row>
    <row r="174" spans="1:13" ht="15" customHeight="1" x14ac:dyDescent="0.25">
      <c r="A174" s="23" t="s">
        <v>267</v>
      </c>
      <c r="B174" s="44" t="s">
        <v>266</v>
      </c>
      <c r="C174" s="47">
        <v>0</v>
      </c>
      <c r="D174" s="57"/>
      <c r="E174" s="30"/>
      <c r="F174" s="48" t="str">
        <f>IF($C$179=0,"",IF(C174="[for completion]","",C174/$C$179))</f>
        <v/>
      </c>
      <c r="G174" s="48"/>
      <c r="H174" s="22"/>
      <c r="L174" s="22"/>
      <c r="M174" s="22"/>
    </row>
    <row r="175" spans="1:13" ht="30.75" customHeight="1" x14ac:dyDescent="0.25">
      <c r="A175" s="23" t="s">
        <v>265</v>
      </c>
      <c r="B175" s="44" t="s">
        <v>264</v>
      </c>
      <c r="C175" s="47">
        <v>0</v>
      </c>
      <c r="E175" s="53"/>
      <c r="F175" s="48" t="str">
        <f>IF($C$179=0,"",IF(C175="[for completion]","",C175/$C$179))</f>
        <v/>
      </c>
      <c r="G175" s="48"/>
      <c r="H175" s="22"/>
      <c r="L175" s="22"/>
      <c r="M175" s="22"/>
    </row>
    <row r="176" spans="1:13" x14ac:dyDescent="0.25">
      <c r="A176" s="23" t="s">
        <v>263</v>
      </c>
      <c r="B176" s="44" t="s">
        <v>262</v>
      </c>
      <c r="C176" s="47">
        <v>0</v>
      </c>
      <c r="E176" s="53"/>
      <c r="F176" s="48"/>
      <c r="G176" s="48"/>
      <c r="H176" s="22"/>
      <c r="L176" s="22"/>
      <c r="M176" s="22"/>
    </row>
    <row r="177" spans="1:13" x14ac:dyDescent="0.25">
      <c r="A177" s="23" t="s">
        <v>261</v>
      </c>
      <c r="B177" s="44" t="s">
        <v>260</v>
      </c>
      <c r="C177" s="47">
        <v>0</v>
      </c>
      <c r="E177" s="53"/>
      <c r="F177" s="48" t="str">
        <f>IF($C$179=0,"",IF(C177="[for completion]","",C177/$C$179))</f>
        <v/>
      </c>
      <c r="G177" s="48"/>
      <c r="H177" s="22"/>
      <c r="L177" s="22"/>
      <c r="M177" s="22"/>
    </row>
    <row r="178" spans="1:13" x14ac:dyDescent="0.25">
      <c r="A178" s="23" t="s">
        <v>259</v>
      </c>
      <c r="B178" s="44" t="s">
        <v>198</v>
      </c>
      <c r="C178" s="47">
        <v>0</v>
      </c>
      <c r="E178" s="53"/>
      <c r="F178" s="48" t="str">
        <f>IF($C$179=0,"",IF(C178="[for completion]","",C178/$C$179))</f>
        <v/>
      </c>
      <c r="G178" s="48"/>
      <c r="H178" s="22"/>
      <c r="L178" s="22"/>
      <c r="M178" s="22"/>
    </row>
    <row r="179" spans="1:13" x14ac:dyDescent="0.25">
      <c r="A179" s="23" t="s">
        <v>258</v>
      </c>
      <c r="B179" s="51" t="s">
        <v>196</v>
      </c>
      <c r="C179" s="47">
        <f>SUM(C174:C178)</f>
        <v>0</v>
      </c>
      <c r="E179" s="53"/>
      <c r="F179" s="50">
        <f>SUM(F174:F178)</f>
        <v>0</v>
      </c>
      <c r="G179" s="48"/>
      <c r="H179" s="22"/>
      <c r="L179" s="22"/>
      <c r="M179" s="22"/>
    </row>
    <row r="180" spans="1:13" outlineLevel="1" x14ac:dyDescent="0.25">
      <c r="A180" s="23" t="s">
        <v>257</v>
      </c>
      <c r="B180" s="56"/>
      <c r="E180" s="53"/>
      <c r="F180" s="48" t="str">
        <f t="shared" ref="F180:F187" si="11">IF($C$179=0,"",IF(C180="[for completion]","",C180/$C$179))</f>
        <v/>
      </c>
      <c r="G180" s="48"/>
      <c r="H180" s="22"/>
      <c r="L180" s="22"/>
      <c r="M180" s="22"/>
    </row>
    <row r="181" spans="1:13" s="56" customFormat="1" outlineLevel="1" x14ac:dyDescent="0.25">
      <c r="A181" s="23" t="s">
        <v>256</v>
      </c>
      <c r="F181" s="48" t="str">
        <f t="shared" si="11"/>
        <v/>
      </c>
    </row>
    <row r="182" spans="1:13" outlineLevel="1" x14ac:dyDescent="0.25">
      <c r="A182" s="23" t="s">
        <v>255</v>
      </c>
      <c r="B182" s="56"/>
      <c r="E182" s="53"/>
      <c r="F182" s="48" t="str">
        <f t="shared" si="11"/>
        <v/>
      </c>
      <c r="G182" s="48"/>
      <c r="H182" s="22"/>
      <c r="L182" s="22"/>
      <c r="M182" s="22"/>
    </row>
    <row r="183" spans="1:13" outlineLevel="1" x14ac:dyDescent="0.25">
      <c r="A183" s="23" t="s">
        <v>254</v>
      </c>
      <c r="B183" s="56"/>
      <c r="E183" s="53"/>
      <c r="F183" s="48" t="str">
        <f t="shared" si="11"/>
        <v/>
      </c>
      <c r="G183" s="48"/>
      <c r="H183" s="22"/>
      <c r="L183" s="22"/>
      <c r="M183" s="22"/>
    </row>
    <row r="184" spans="1:13" s="56" customFormat="1" outlineLevel="1" x14ac:dyDescent="0.25">
      <c r="A184" s="23" t="s">
        <v>253</v>
      </c>
      <c r="F184" s="48" t="str">
        <f t="shared" si="11"/>
        <v/>
      </c>
    </row>
    <row r="185" spans="1:13" outlineLevel="1" x14ac:dyDescent="0.25">
      <c r="A185" s="23" t="s">
        <v>252</v>
      </c>
      <c r="B185" s="56"/>
      <c r="E185" s="53"/>
      <c r="F185" s="48" t="str">
        <f t="shared" si="11"/>
        <v/>
      </c>
      <c r="G185" s="48"/>
      <c r="H185" s="22"/>
      <c r="L185" s="22"/>
      <c r="M185" s="22"/>
    </row>
    <row r="186" spans="1:13" outlineLevel="1" x14ac:dyDescent="0.25">
      <c r="A186" s="23" t="s">
        <v>251</v>
      </c>
      <c r="B186" s="56"/>
      <c r="E186" s="53"/>
      <c r="F186" s="48" t="str">
        <f t="shared" si="11"/>
        <v/>
      </c>
      <c r="G186" s="48"/>
      <c r="H186" s="22"/>
      <c r="L186" s="22"/>
      <c r="M186" s="22"/>
    </row>
    <row r="187" spans="1:13" outlineLevel="1" x14ac:dyDescent="0.25">
      <c r="A187" s="23" t="s">
        <v>250</v>
      </c>
      <c r="B187" s="56"/>
      <c r="E187" s="53"/>
      <c r="F187" s="48" t="str">
        <f t="shared" si="11"/>
        <v/>
      </c>
      <c r="G187" s="48"/>
      <c r="H187" s="22"/>
      <c r="L187" s="22"/>
      <c r="M187" s="22"/>
    </row>
    <row r="188" spans="1:13" outlineLevel="1" x14ac:dyDescent="0.25">
      <c r="A188" s="23" t="s">
        <v>249</v>
      </c>
      <c r="B188" s="56"/>
      <c r="E188" s="53"/>
      <c r="F188" s="48"/>
      <c r="G188" s="48"/>
      <c r="H188" s="22"/>
      <c r="L188" s="22"/>
      <c r="M188" s="22"/>
    </row>
    <row r="189" spans="1:13" outlineLevel="1" x14ac:dyDescent="0.25">
      <c r="A189" s="23" t="s">
        <v>248</v>
      </c>
      <c r="B189" s="56"/>
      <c r="E189" s="53"/>
      <c r="F189" s="48"/>
      <c r="G189" s="48"/>
      <c r="H189" s="22"/>
      <c r="L189" s="22"/>
      <c r="M189" s="22"/>
    </row>
    <row r="190" spans="1:13" outlineLevel="1" x14ac:dyDescent="0.25">
      <c r="A190" s="23" t="s">
        <v>247</v>
      </c>
      <c r="B190" s="56"/>
      <c r="E190" s="53"/>
      <c r="F190" s="48"/>
      <c r="G190" s="48"/>
      <c r="H190" s="22"/>
      <c r="L190" s="22"/>
      <c r="M190" s="22"/>
    </row>
    <row r="191" spans="1:13" outlineLevel="1" x14ac:dyDescent="0.25">
      <c r="A191" s="23" t="s">
        <v>246</v>
      </c>
      <c r="B191" s="24"/>
      <c r="E191" s="53"/>
      <c r="F191" s="48"/>
      <c r="G191" s="48"/>
      <c r="H191" s="22"/>
      <c r="L191" s="22"/>
      <c r="M191" s="22"/>
    </row>
    <row r="192" spans="1:13" ht="15" customHeight="1" x14ac:dyDescent="0.25">
      <c r="A192" s="28"/>
      <c r="B192" s="29" t="s">
        <v>245</v>
      </c>
      <c r="C192" s="28" t="s">
        <v>206</v>
      </c>
      <c r="D192" s="28"/>
      <c r="E192" s="27"/>
      <c r="F192" s="26" t="s">
        <v>244</v>
      </c>
      <c r="G192" s="26"/>
      <c r="H192" s="22"/>
      <c r="L192" s="22"/>
      <c r="M192" s="22"/>
    </row>
    <row r="193" spans="1:13" x14ac:dyDescent="0.25">
      <c r="A193" s="23" t="s">
        <v>243</v>
      </c>
      <c r="B193" s="44" t="s">
        <v>242</v>
      </c>
      <c r="C193" s="47">
        <v>0</v>
      </c>
      <c r="E193" s="55"/>
      <c r="F193" s="48" t="str">
        <f t="shared" ref="F193:F206" si="12">IF($C$208=0,"",IF(C193="[for completion]","",C193/$C$208))</f>
        <v/>
      </c>
      <c r="G193" s="48"/>
      <c r="H193" s="22"/>
      <c r="L193" s="22"/>
      <c r="M193" s="22"/>
    </row>
    <row r="194" spans="1:13" x14ac:dyDescent="0.25">
      <c r="A194" s="23" t="s">
        <v>241</v>
      </c>
      <c r="B194" s="44" t="s">
        <v>240</v>
      </c>
      <c r="C194" s="47">
        <v>0</v>
      </c>
      <c r="E194" s="53"/>
      <c r="F194" s="48" t="str">
        <f t="shared" si="12"/>
        <v/>
      </c>
      <c r="G194" s="53"/>
      <c r="H194" s="22"/>
      <c r="L194" s="22"/>
      <c r="M194" s="22"/>
    </row>
    <row r="195" spans="1:13" x14ac:dyDescent="0.25">
      <c r="A195" s="23" t="s">
        <v>239</v>
      </c>
      <c r="B195" s="44" t="s">
        <v>238</v>
      </c>
      <c r="C195" s="47">
        <v>0</v>
      </c>
      <c r="E195" s="53"/>
      <c r="F195" s="48" t="str">
        <f t="shared" si="12"/>
        <v/>
      </c>
      <c r="G195" s="53"/>
      <c r="H195" s="22"/>
      <c r="L195" s="22"/>
      <c r="M195" s="22"/>
    </row>
    <row r="196" spans="1:13" x14ac:dyDescent="0.25">
      <c r="A196" s="23" t="s">
        <v>237</v>
      </c>
      <c r="B196" s="44" t="s">
        <v>236</v>
      </c>
      <c r="C196" s="47">
        <v>0</v>
      </c>
      <c r="E196" s="53"/>
      <c r="F196" s="48" t="str">
        <f t="shared" si="12"/>
        <v/>
      </c>
      <c r="G196" s="53"/>
      <c r="H196" s="22"/>
      <c r="L196" s="22"/>
      <c r="M196" s="22"/>
    </row>
    <row r="197" spans="1:13" x14ac:dyDescent="0.25">
      <c r="A197" s="23" t="s">
        <v>235</v>
      </c>
      <c r="B197" s="44" t="s">
        <v>234</v>
      </c>
      <c r="C197" s="47">
        <v>0</v>
      </c>
      <c r="E197" s="53"/>
      <c r="F197" s="48" t="str">
        <f t="shared" si="12"/>
        <v/>
      </c>
      <c r="G197" s="53"/>
      <c r="H197" s="22"/>
      <c r="L197" s="22"/>
      <c r="M197" s="22"/>
    </row>
    <row r="198" spans="1:13" x14ac:dyDescent="0.25">
      <c r="A198" s="23" t="s">
        <v>233</v>
      </c>
      <c r="B198" s="44" t="s">
        <v>232</v>
      </c>
      <c r="C198" s="47">
        <v>0</v>
      </c>
      <c r="E198" s="53"/>
      <c r="F198" s="48" t="str">
        <f t="shared" si="12"/>
        <v/>
      </c>
      <c r="G198" s="53"/>
      <c r="H198" s="22"/>
      <c r="L198" s="22"/>
      <c r="M198" s="22"/>
    </row>
    <row r="199" spans="1:13" x14ac:dyDescent="0.25">
      <c r="A199" s="23" t="s">
        <v>231</v>
      </c>
      <c r="B199" s="44" t="s">
        <v>230</v>
      </c>
      <c r="C199" s="47">
        <v>0</v>
      </c>
      <c r="E199" s="53"/>
      <c r="F199" s="48" t="str">
        <f t="shared" si="12"/>
        <v/>
      </c>
      <c r="G199" s="53"/>
      <c r="H199" s="22"/>
      <c r="L199" s="22"/>
      <c r="M199" s="22"/>
    </row>
    <row r="200" spans="1:13" x14ac:dyDescent="0.25">
      <c r="A200" s="23" t="s">
        <v>229</v>
      </c>
      <c r="B200" s="44" t="s">
        <v>13</v>
      </c>
      <c r="C200" s="47">
        <v>0</v>
      </c>
      <c r="E200" s="53"/>
      <c r="F200" s="48" t="str">
        <f t="shared" si="12"/>
        <v/>
      </c>
      <c r="G200" s="53"/>
      <c r="H200" s="22"/>
      <c r="L200" s="22"/>
      <c r="M200" s="22"/>
    </row>
    <row r="201" spans="1:13" x14ac:dyDescent="0.25">
      <c r="A201" s="23" t="s">
        <v>228</v>
      </c>
      <c r="B201" s="44" t="s">
        <v>227</v>
      </c>
      <c r="C201" s="47">
        <v>0</v>
      </c>
      <c r="E201" s="53"/>
      <c r="F201" s="48" t="str">
        <f t="shared" si="12"/>
        <v/>
      </c>
      <c r="G201" s="53"/>
      <c r="H201" s="22"/>
      <c r="L201" s="22"/>
      <c r="M201" s="22"/>
    </row>
    <row r="202" spans="1:13" x14ac:dyDescent="0.25">
      <c r="A202" s="23" t="s">
        <v>226</v>
      </c>
      <c r="B202" s="44" t="s">
        <v>225</v>
      </c>
      <c r="C202" s="47">
        <v>0</v>
      </c>
      <c r="E202" s="53"/>
      <c r="F202" s="48" t="str">
        <f t="shared" si="12"/>
        <v/>
      </c>
      <c r="G202" s="53"/>
      <c r="H202" s="22"/>
      <c r="L202" s="22"/>
      <c r="M202" s="22"/>
    </row>
    <row r="203" spans="1:13" x14ac:dyDescent="0.25">
      <c r="A203" s="23" t="s">
        <v>224</v>
      </c>
      <c r="B203" s="44" t="s">
        <v>223</v>
      </c>
      <c r="C203" s="47">
        <v>0</v>
      </c>
      <c r="E203" s="53"/>
      <c r="F203" s="48" t="str">
        <f t="shared" si="12"/>
        <v/>
      </c>
      <c r="G203" s="53"/>
      <c r="H203" s="22"/>
      <c r="L203" s="22"/>
      <c r="M203" s="22"/>
    </row>
    <row r="204" spans="1:13" x14ac:dyDescent="0.25">
      <c r="A204" s="23" t="s">
        <v>222</v>
      </c>
      <c r="B204" s="44" t="s">
        <v>221</v>
      </c>
      <c r="C204" s="47">
        <v>0</v>
      </c>
      <c r="E204" s="53"/>
      <c r="F204" s="48" t="str">
        <f t="shared" si="12"/>
        <v/>
      </c>
      <c r="G204" s="53"/>
      <c r="H204" s="22"/>
      <c r="L204" s="22"/>
      <c r="M204" s="22"/>
    </row>
    <row r="205" spans="1:13" x14ac:dyDescent="0.25">
      <c r="A205" s="23" t="s">
        <v>220</v>
      </c>
      <c r="B205" s="44" t="s">
        <v>219</v>
      </c>
      <c r="C205" s="47">
        <v>0</v>
      </c>
      <c r="E205" s="53"/>
      <c r="F205" s="48" t="str">
        <f t="shared" si="12"/>
        <v/>
      </c>
      <c r="G205" s="53"/>
      <c r="H205" s="22"/>
      <c r="L205" s="22"/>
      <c r="M205" s="22"/>
    </row>
    <row r="206" spans="1:13" x14ac:dyDescent="0.25">
      <c r="A206" s="23" t="s">
        <v>218</v>
      </c>
      <c r="B206" s="44" t="s">
        <v>198</v>
      </c>
      <c r="C206" s="47">
        <v>0</v>
      </c>
      <c r="E206" s="53"/>
      <c r="F206" s="48" t="str">
        <f t="shared" si="12"/>
        <v/>
      </c>
      <c r="G206" s="53"/>
      <c r="H206" s="22"/>
      <c r="L206" s="22"/>
      <c r="M206" s="22"/>
    </row>
    <row r="207" spans="1:13" x14ac:dyDescent="0.25">
      <c r="A207" s="23" t="s">
        <v>217</v>
      </c>
      <c r="B207" s="54" t="s">
        <v>216</v>
      </c>
      <c r="C207" s="47">
        <v>0</v>
      </c>
      <c r="E207" s="53"/>
      <c r="F207" s="48"/>
      <c r="G207" s="53"/>
      <c r="H207" s="22"/>
      <c r="L207" s="22"/>
      <c r="M207" s="22"/>
    </row>
    <row r="208" spans="1:13" x14ac:dyDescent="0.25">
      <c r="A208" s="23" t="s">
        <v>215</v>
      </c>
      <c r="B208" s="51" t="s">
        <v>196</v>
      </c>
      <c r="C208" s="47">
        <f>SUM(C193:C206)</f>
        <v>0</v>
      </c>
      <c r="D208" s="44"/>
      <c r="E208" s="53"/>
      <c r="F208" s="50">
        <f>SUM(F193:F206)</f>
        <v>0</v>
      </c>
      <c r="G208" s="53"/>
      <c r="H208" s="22"/>
      <c r="L208" s="22"/>
      <c r="M208" s="22"/>
    </row>
    <row r="209" spans="1:13" outlineLevel="1" x14ac:dyDescent="0.25">
      <c r="A209" s="23" t="s">
        <v>214</v>
      </c>
      <c r="B209" s="24"/>
      <c r="E209" s="53"/>
      <c r="F209" s="48" t="str">
        <f t="shared" ref="F209:F215" si="13">IF($C$208=0,"",IF(C209="[for completion]","",C209/$C$208))</f>
        <v/>
      </c>
      <c r="G209" s="53"/>
      <c r="H209" s="22"/>
      <c r="L209" s="22"/>
      <c r="M209" s="22"/>
    </row>
    <row r="210" spans="1:13" outlineLevel="1" x14ac:dyDescent="0.25">
      <c r="A210" s="23" t="s">
        <v>213</v>
      </c>
      <c r="B210" s="24"/>
      <c r="E210" s="53"/>
      <c r="F210" s="48" t="str">
        <f t="shared" si="13"/>
        <v/>
      </c>
      <c r="G210" s="53"/>
      <c r="H210" s="22"/>
      <c r="L210" s="22"/>
      <c r="M210" s="22"/>
    </row>
    <row r="211" spans="1:13" outlineLevel="1" x14ac:dyDescent="0.25">
      <c r="A211" s="23" t="s">
        <v>212</v>
      </c>
      <c r="B211" s="24"/>
      <c r="E211" s="53"/>
      <c r="F211" s="48" t="str">
        <f t="shared" si="13"/>
        <v/>
      </c>
      <c r="G211" s="53"/>
      <c r="H211" s="22"/>
      <c r="L211" s="22"/>
      <c r="M211" s="22"/>
    </row>
    <row r="212" spans="1:13" outlineLevel="1" x14ac:dyDescent="0.25">
      <c r="A212" s="23" t="s">
        <v>211</v>
      </c>
      <c r="B212" s="24"/>
      <c r="E212" s="53"/>
      <c r="F212" s="48" t="str">
        <f t="shared" si="13"/>
        <v/>
      </c>
      <c r="G212" s="53"/>
      <c r="H212" s="22"/>
      <c r="L212" s="22"/>
      <c r="M212" s="22"/>
    </row>
    <row r="213" spans="1:13" outlineLevel="1" x14ac:dyDescent="0.25">
      <c r="A213" s="23" t="s">
        <v>210</v>
      </c>
      <c r="B213" s="24"/>
      <c r="E213" s="53"/>
      <c r="F213" s="48" t="str">
        <f t="shared" si="13"/>
        <v/>
      </c>
      <c r="G213" s="53"/>
      <c r="H213" s="22"/>
      <c r="L213" s="22"/>
      <c r="M213" s="22"/>
    </row>
    <row r="214" spans="1:13" outlineLevel="1" x14ac:dyDescent="0.25">
      <c r="A214" s="23" t="s">
        <v>209</v>
      </c>
      <c r="B214" s="24"/>
      <c r="E214" s="53"/>
      <c r="F214" s="48" t="str">
        <f t="shared" si="13"/>
        <v/>
      </c>
      <c r="G214" s="53"/>
      <c r="H214" s="22"/>
      <c r="L214" s="22"/>
      <c r="M214" s="22"/>
    </row>
    <row r="215" spans="1:13" outlineLevel="1" x14ac:dyDescent="0.25">
      <c r="A215" s="23" t="s">
        <v>208</v>
      </c>
      <c r="B215" s="24"/>
      <c r="E215" s="53"/>
      <c r="F215" s="48" t="str">
        <f t="shared" si="13"/>
        <v/>
      </c>
      <c r="G215" s="53"/>
      <c r="H215" s="22"/>
      <c r="L215" s="22"/>
      <c r="M215" s="22"/>
    </row>
    <row r="216" spans="1:13" ht="15" customHeight="1" x14ac:dyDescent="0.25">
      <c r="A216" s="28"/>
      <c r="B216" s="29" t="s">
        <v>207</v>
      </c>
      <c r="C216" s="28" t="s">
        <v>206</v>
      </c>
      <c r="D216" s="28"/>
      <c r="E216" s="27"/>
      <c r="F216" s="26" t="s">
        <v>205</v>
      </c>
      <c r="G216" s="26" t="s">
        <v>204</v>
      </c>
      <c r="H216" s="22"/>
      <c r="L216" s="22"/>
      <c r="M216" s="22"/>
    </row>
    <row r="217" spans="1:13" x14ac:dyDescent="0.25">
      <c r="A217" s="23" t="s">
        <v>203</v>
      </c>
      <c r="B217" s="52" t="s">
        <v>202</v>
      </c>
      <c r="C217" s="47">
        <v>0</v>
      </c>
      <c r="E217" s="49"/>
      <c r="F217" s="50">
        <f>IF($C$38=0,"",IF(C217="[for completion]","",IF(C217="","",C217/$C$38)))</f>
        <v>0</v>
      </c>
      <c r="G217" s="50">
        <f>IF($C$39=0,"",IF(C217="[for completion]","",IF(C217="","",C217/$C$39)))</f>
        <v>0</v>
      </c>
      <c r="H217" s="22"/>
      <c r="L217" s="22"/>
      <c r="M217" s="22"/>
    </row>
    <row r="218" spans="1:13" x14ac:dyDescent="0.25">
      <c r="A218" s="23" t="s">
        <v>201</v>
      </c>
      <c r="B218" s="52" t="s">
        <v>200</v>
      </c>
      <c r="C218" s="47">
        <v>0</v>
      </c>
      <c r="E218" s="49"/>
      <c r="F218" s="50">
        <f>IF($C$38=0,"",IF(C218="[for completion]","",IF(C218="","",C218/$C$38)))</f>
        <v>0</v>
      </c>
      <c r="G218" s="50">
        <f>IF($C$39=0,"",IF(C218="[for completion]","",IF(C218="","",C218/$C$39)))</f>
        <v>0</v>
      </c>
      <c r="H218" s="22"/>
      <c r="L218" s="22"/>
      <c r="M218" s="22"/>
    </row>
    <row r="219" spans="1:13" x14ac:dyDescent="0.25">
      <c r="A219" s="23" t="s">
        <v>199</v>
      </c>
      <c r="B219" s="52" t="s">
        <v>198</v>
      </c>
      <c r="C219" s="47">
        <v>0</v>
      </c>
      <c r="E219" s="49"/>
      <c r="F219" s="50">
        <f>IF($C$38=0,"",IF(C219="[for completion]","",IF(C219="","",C219/$C$38)))</f>
        <v>0</v>
      </c>
      <c r="G219" s="50">
        <f>IF($C$39=0,"",IF(C219="[for completion]","",IF(C219="","",C219/$C$39)))</f>
        <v>0</v>
      </c>
      <c r="H219" s="22"/>
      <c r="L219" s="22"/>
      <c r="M219" s="22"/>
    </row>
    <row r="220" spans="1:13" x14ac:dyDescent="0.25">
      <c r="A220" s="23" t="s">
        <v>197</v>
      </c>
      <c r="B220" s="51" t="s">
        <v>196</v>
      </c>
      <c r="C220" s="47">
        <f>SUM(C217:C219)</f>
        <v>0</v>
      </c>
      <c r="E220" s="49"/>
      <c r="F220" s="50">
        <f>SUM(F217:F219)</f>
        <v>0</v>
      </c>
      <c r="G220" s="50">
        <f>SUM(G217:G219)</f>
        <v>0</v>
      </c>
      <c r="H220" s="22"/>
      <c r="L220" s="22"/>
      <c r="M220" s="22"/>
    </row>
    <row r="221" spans="1:13" outlineLevel="1" x14ac:dyDescent="0.25">
      <c r="A221" s="23" t="s">
        <v>195</v>
      </c>
      <c r="B221" s="24"/>
      <c r="E221" s="49"/>
      <c r="F221" s="48" t="str">
        <f t="shared" ref="F221:F227" si="14">IF($C$38=0,"",IF(C221="[for completion]","",IF(C221="","",C221/$C$38)))</f>
        <v/>
      </c>
      <c r="G221" s="48" t="str">
        <f t="shared" ref="G221:G227" si="15">IF($C$39=0,"",IF(C221="[for completion]","",IF(C221="","",C221/$C$39)))</f>
        <v/>
      </c>
      <c r="H221" s="22"/>
      <c r="L221" s="22"/>
      <c r="M221" s="22"/>
    </row>
    <row r="222" spans="1:13" outlineLevel="1" x14ac:dyDescent="0.25">
      <c r="A222" s="23" t="s">
        <v>194</v>
      </c>
      <c r="B222" s="24"/>
      <c r="E222" s="49"/>
      <c r="F222" s="48" t="str">
        <f t="shared" si="14"/>
        <v/>
      </c>
      <c r="G222" s="48" t="str">
        <f t="shared" si="15"/>
        <v/>
      </c>
      <c r="H222" s="22"/>
      <c r="L222" s="22"/>
      <c r="M222" s="22"/>
    </row>
    <row r="223" spans="1:13" outlineLevel="1" x14ac:dyDescent="0.25">
      <c r="A223" s="23" t="s">
        <v>193</v>
      </c>
      <c r="B223" s="24"/>
      <c r="E223" s="49"/>
      <c r="F223" s="48" t="str">
        <f t="shared" si="14"/>
        <v/>
      </c>
      <c r="G223" s="48" t="str">
        <f t="shared" si="15"/>
        <v/>
      </c>
      <c r="H223" s="22"/>
      <c r="L223" s="22"/>
      <c r="M223" s="22"/>
    </row>
    <row r="224" spans="1:13" outlineLevel="1" x14ac:dyDescent="0.25">
      <c r="A224" s="23" t="s">
        <v>192</v>
      </c>
      <c r="B224" s="24"/>
      <c r="E224" s="49"/>
      <c r="F224" s="48" t="str">
        <f t="shared" si="14"/>
        <v/>
      </c>
      <c r="G224" s="48" t="str">
        <f t="shared" si="15"/>
        <v/>
      </c>
      <c r="H224" s="22"/>
      <c r="L224" s="22"/>
      <c r="M224" s="22"/>
    </row>
    <row r="225" spans="1:14" outlineLevel="1" x14ac:dyDescent="0.25">
      <c r="A225" s="23" t="s">
        <v>191</v>
      </c>
      <c r="B225" s="24"/>
      <c r="E225" s="49"/>
      <c r="F225" s="48" t="str">
        <f t="shared" si="14"/>
        <v/>
      </c>
      <c r="G225" s="48" t="str">
        <f t="shared" si="15"/>
        <v/>
      </c>
      <c r="H225" s="22"/>
      <c r="L225" s="22"/>
      <c r="M225" s="22"/>
    </row>
    <row r="226" spans="1:14" outlineLevel="1" x14ac:dyDescent="0.25">
      <c r="A226" s="23" t="s">
        <v>190</v>
      </c>
      <c r="B226" s="24"/>
      <c r="E226" s="44"/>
      <c r="F226" s="48" t="str">
        <f t="shared" si="14"/>
        <v/>
      </c>
      <c r="G226" s="48" t="str">
        <f t="shared" si="15"/>
        <v/>
      </c>
      <c r="H226" s="22"/>
      <c r="L226" s="22"/>
      <c r="M226" s="22"/>
    </row>
    <row r="227" spans="1:14" outlineLevel="1" x14ac:dyDescent="0.25">
      <c r="A227" s="23" t="s">
        <v>189</v>
      </c>
      <c r="B227" s="24"/>
      <c r="E227" s="49"/>
      <c r="F227" s="48" t="str">
        <f t="shared" si="14"/>
        <v/>
      </c>
      <c r="G227" s="48" t="str">
        <f t="shared" si="15"/>
        <v/>
      </c>
      <c r="H227" s="22"/>
      <c r="L227" s="22"/>
      <c r="M227" s="22"/>
    </row>
    <row r="228" spans="1:14" ht="15" customHeight="1" x14ac:dyDescent="0.25">
      <c r="A228" s="28"/>
      <c r="B228" s="29" t="s">
        <v>188</v>
      </c>
      <c r="C228" s="28"/>
      <c r="D228" s="28"/>
      <c r="E228" s="27"/>
      <c r="F228" s="26"/>
      <c r="G228" s="26"/>
      <c r="H228" s="22"/>
      <c r="L228" s="22"/>
      <c r="M228" s="22"/>
    </row>
    <row r="229" spans="1:14" x14ac:dyDescent="0.25">
      <c r="A229" s="23" t="s">
        <v>187</v>
      </c>
      <c r="B229" s="44" t="s">
        <v>186</v>
      </c>
      <c r="C229" s="35" t="s">
        <v>185</v>
      </c>
      <c r="H229" s="22"/>
      <c r="L229" s="22"/>
      <c r="M229" s="22"/>
    </row>
    <row r="230" spans="1:14" ht="15" customHeight="1" x14ac:dyDescent="0.25">
      <c r="A230" s="28"/>
      <c r="B230" s="29" t="s">
        <v>184</v>
      </c>
      <c r="C230" s="28"/>
      <c r="D230" s="28"/>
      <c r="E230" s="27"/>
      <c r="F230" s="26"/>
      <c r="G230" s="26"/>
      <c r="H230" s="22"/>
      <c r="L230" s="22"/>
      <c r="M230" s="22"/>
    </row>
    <row r="231" spans="1:14" x14ac:dyDescent="0.25">
      <c r="A231" s="23" t="s">
        <v>183</v>
      </c>
      <c r="B231" s="23" t="s">
        <v>182</v>
      </c>
      <c r="C231" s="47">
        <v>91052.965233610797</v>
      </c>
      <c r="E231" s="44"/>
      <c r="H231" s="22"/>
      <c r="L231" s="22"/>
      <c r="M231" s="22"/>
    </row>
    <row r="232" spans="1:14" x14ac:dyDescent="0.25">
      <c r="A232" s="23" t="s">
        <v>181</v>
      </c>
      <c r="B232" s="46" t="s">
        <v>180</v>
      </c>
      <c r="C232" s="23" t="s">
        <v>177</v>
      </c>
      <c r="E232" s="44"/>
      <c r="H232" s="22"/>
      <c r="L232" s="22"/>
      <c r="M232" s="22"/>
    </row>
    <row r="233" spans="1:14" x14ac:dyDescent="0.25">
      <c r="A233" s="23" t="s">
        <v>179</v>
      </c>
      <c r="B233" s="46" t="s">
        <v>178</v>
      </c>
      <c r="C233" s="45" t="s">
        <v>177</v>
      </c>
      <c r="E233" s="44"/>
      <c r="H233" s="22"/>
      <c r="L233" s="22"/>
      <c r="M233" s="22"/>
    </row>
    <row r="234" spans="1:14" outlineLevel="1" x14ac:dyDescent="0.25">
      <c r="A234" s="23" t="s">
        <v>176</v>
      </c>
      <c r="B234" s="25" t="s">
        <v>175</v>
      </c>
      <c r="C234" s="44"/>
      <c r="D234" s="44"/>
      <c r="E234" s="44"/>
      <c r="H234" s="22"/>
      <c r="L234" s="22"/>
      <c r="M234" s="22"/>
    </row>
    <row r="235" spans="1:14" outlineLevel="1" x14ac:dyDescent="0.25">
      <c r="A235" s="23" t="s">
        <v>174</v>
      </c>
      <c r="B235" s="25" t="s">
        <v>173</v>
      </c>
      <c r="C235" s="44"/>
      <c r="D235" s="44"/>
      <c r="E235" s="44"/>
      <c r="H235" s="22"/>
      <c r="L235" s="22"/>
      <c r="M235" s="22"/>
    </row>
    <row r="236" spans="1:14" outlineLevel="1" x14ac:dyDescent="0.25">
      <c r="A236" s="23" t="s">
        <v>172</v>
      </c>
      <c r="B236" s="25" t="s">
        <v>171</v>
      </c>
      <c r="C236" s="44"/>
      <c r="D236" s="44"/>
      <c r="E236" s="44"/>
      <c r="H236" s="22"/>
      <c r="L236" s="22"/>
      <c r="M236" s="22"/>
    </row>
    <row r="237" spans="1:14" outlineLevel="1" x14ac:dyDescent="0.25">
      <c r="A237" s="23" t="s">
        <v>170</v>
      </c>
      <c r="C237" s="44"/>
      <c r="D237" s="44"/>
      <c r="E237" s="44"/>
      <c r="H237" s="22"/>
      <c r="L237" s="22"/>
      <c r="M237" s="22"/>
    </row>
    <row r="238" spans="1:14" outlineLevel="1" x14ac:dyDescent="0.25">
      <c r="A238" s="23" t="s">
        <v>169</v>
      </c>
      <c r="C238" s="44"/>
      <c r="D238" s="44"/>
      <c r="E238" s="44"/>
      <c r="H238" s="22"/>
      <c r="L238" s="22"/>
      <c r="M238" s="22"/>
    </row>
    <row r="239" spans="1:14" outlineLevel="1" x14ac:dyDescent="0.25">
      <c r="A239" s="23" t="s">
        <v>168</v>
      </c>
      <c r="D239"/>
      <c r="E239"/>
      <c r="F239"/>
      <c r="G239"/>
      <c r="H239" s="22"/>
      <c r="K239" s="38"/>
      <c r="L239" s="38"/>
      <c r="M239" s="38"/>
      <c r="N239" s="38"/>
    </row>
    <row r="240" spans="1:14" outlineLevel="1" x14ac:dyDescent="0.25">
      <c r="A240" s="23" t="s">
        <v>167</v>
      </c>
      <c r="D240"/>
      <c r="E240"/>
      <c r="F240"/>
      <c r="G240"/>
      <c r="H240" s="22"/>
      <c r="K240" s="38"/>
      <c r="L240" s="38"/>
      <c r="M240" s="38"/>
      <c r="N240" s="38"/>
    </row>
    <row r="241" spans="1:14" outlineLevel="1" x14ac:dyDescent="0.25">
      <c r="A241" s="23" t="s">
        <v>166</v>
      </c>
      <c r="D241"/>
      <c r="E241"/>
      <c r="F241"/>
      <c r="G241"/>
      <c r="H241" s="22"/>
      <c r="K241" s="38"/>
      <c r="L241" s="38"/>
      <c r="M241" s="38"/>
      <c r="N241" s="38"/>
    </row>
    <row r="242" spans="1:14" outlineLevel="1" x14ac:dyDescent="0.25">
      <c r="A242" s="23" t="s">
        <v>165</v>
      </c>
      <c r="D242"/>
      <c r="E242"/>
      <c r="F242"/>
      <c r="G242"/>
      <c r="H242" s="22"/>
      <c r="K242" s="38"/>
      <c r="L242" s="38"/>
      <c r="M242" s="38"/>
      <c r="N242" s="38"/>
    </row>
    <row r="243" spans="1:14" outlineLevel="1" x14ac:dyDescent="0.25">
      <c r="A243" s="23" t="s">
        <v>164</v>
      </c>
      <c r="D243"/>
      <c r="E243"/>
      <c r="F243"/>
      <c r="G243"/>
      <c r="H243" s="22"/>
      <c r="K243" s="38"/>
      <c r="L243" s="38"/>
      <c r="M243" s="38"/>
      <c r="N243" s="38"/>
    </row>
    <row r="244" spans="1:14" outlineLevel="1" x14ac:dyDescent="0.25">
      <c r="A244" s="23" t="s">
        <v>163</v>
      </c>
      <c r="D244"/>
      <c r="E244"/>
      <c r="F244"/>
      <c r="G244"/>
      <c r="H244" s="22"/>
      <c r="K244" s="38"/>
      <c r="L244" s="38"/>
      <c r="M244" s="38"/>
      <c r="N244" s="38"/>
    </row>
    <row r="245" spans="1:14" outlineLevel="1" x14ac:dyDescent="0.25">
      <c r="A245" s="23" t="s">
        <v>162</v>
      </c>
      <c r="D245"/>
      <c r="E245"/>
      <c r="F245"/>
      <c r="G245"/>
      <c r="H245" s="22"/>
      <c r="K245" s="38"/>
      <c r="L245" s="38"/>
      <c r="M245" s="38"/>
      <c r="N245" s="38"/>
    </row>
    <row r="246" spans="1:14" outlineLevel="1" x14ac:dyDescent="0.25">
      <c r="A246" s="23" t="s">
        <v>161</v>
      </c>
      <c r="D246"/>
      <c r="E246"/>
      <c r="F246"/>
      <c r="G246"/>
      <c r="H246" s="22"/>
      <c r="K246" s="38"/>
      <c r="L246" s="38"/>
      <c r="M246" s="38"/>
      <c r="N246" s="38"/>
    </row>
    <row r="247" spans="1:14" outlineLevel="1" x14ac:dyDescent="0.25">
      <c r="A247" s="23" t="s">
        <v>160</v>
      </c>
      <c r="D247"/>
      <c r="E247"/>
      <c r="F247"/>
      <c r="G247"/>
      <c r="H247" s="22"/>
      <c r="K247" s="38"/>
      <c r="L247" s="38"/>
      <c r="M247" s="38"/>
      <c r="N247" s="38"/>
    </row>
    <row r="248" spans="1:14" outlineLevel="1" x14ac:dyDescent="0.25">
      <c r="A248" s="23" t="s">
        <v>159</v>
      </c>
      <c r="D248"/>
      <c r="E248"/>
      <c r="F248"/>
      <c r="G248"/>
      <c r="H248" s="22"/>
      <c r="K248" s="38"/>
      <c r="L248" s="38"/>
      <c r="M248" s="38"/>
      <c r="N248" s="38"/>
    </row>
    <row r="249" spans="1:14" outlineLevel="1" x14ac:dyDescent="0.25">
      <c r="A249" s="23" t="s">
        <v>158</v>
      </c>
      <c r="D249"/>
      <c r="E249"/>
      <c r="F249"/>
      <c r="G249"/>
      <c r="H249" s="22"/>
      <c r="K249" s="38"/>
      <c r="L249" s="38"/>
      <c r="M249" s="38"/>
      <c r="N249" s="38"/>
    </row>
    <row r="250" spans="1:14" outlineLevel="1" x14ac:dyDescent="0.25">
      <c r="A250" s="23" t="s">
        <v>157</v>
      </c>
      <c r="D250"/>
      <c r="E250"/>
      <c r="F250"/>
      <c r="G250"/>
      <c r="H250" s="22"/>
      <c r="K250" s="38"/>
      <c r="L250" s="38"/>
      <c r="M250" s="38"/>
      <c r="N250" s="38"/>
    </row>
    <row r="251" spans="1:14" outlineLevel="1" x14ac:dyDescent="0.25">
      <c r="A251" s="23" t="s">
        <v>156</v>
      </c>
      <c r="D251"/>
      <c r="E251"/>
      <c r="F251"/>
      <c r="G251"/>
      <c r="H251" s="22"/>
      <c r="K251" s="38"/>
      <c r="L251" s="38"/>
      <c r="M251" s="38"/>
      <c r="N251" s="38"/>
    </row>
    <row r="252" spans="1:14" outlineLevel="1" x14ac:dyDescent="0.25">
      <c r="A252" s="23" t="s">
        <v>155</v>
      </c>
      <c r="D252"/>
      <c r="E252"/>
      <c r="F252"/>
      <c r="G252"/>
      <c r="H252" s="22"/>
      <c r="K252" s="38"/>
      <c r="L252" s="38"/>
      <c r="M252" s="38"/>
      <c r="N252" s="38"/>
    </row>
    <row r="253" spans="1:14" outlineLevel="1" x14ac:dyDescent="0.25">
      <c r="A253" s="23" t="s">
        <v>154</v>
      </c>
      <c r="D253"/>
      <c r="E253"/>
      <c r="F253"/>
      <c r="G253"/>
      <c r="H253" s="22"/>
      <c r="K253" s="38"/>
      <c r="L253" s="38"/>
      <c r="M253" s="38"/>
      <c r="N253" s="38"/>
    </row>
    <row r="254" spans="1:14" outlineLevel="1" x14ac:dyDescent="0.25">
      <c r="A254" s="23" t="s">
        <v>153</v>
      </c>
      <c r="D254"/>
      <c r="E254"/>
      <c r="F254"/>
      <c r="G254"/>
      <c r="H254" s="22"/>
      <c r="K254" s="38"/>
      <c r="L254" s="38"/>
      <c r="M254" s="38"/>
      <c r="N254" s="38"/>
    </row>
    <row r="255" spans="1:14" outlineLevel="1" x14ac:dyDescent="0.25">
      <c r="A255" s="23" t="s">
        <v>152</v>
      </c>
      <c r="D255"/>
      <c r="E255"/>
      <c r="F255"/>
      <c r="G255"/>
      <c r="H255" s="22"/>
      <c r="K255" s="38"/>
      <c r="L255" s="38"/>
      <c r="M255" s="38"/>
      <c r="N255" s="38"/>
    </row>
    <row r="256" spans="1:14" outlineLevel="1" x14ac:dyDescent="0.25">
      <c r="A256" s="23" t="s">
        <v>151</v>
      </c>
      <c r="D256"/>
      <c r="E256"/>
      <c r="F256"/>
      <c r="G256"/>
      <c r="H256" s="22"/>
      <c r="K256" s="38"/>
      <c r="L256" s="38"/>
      <c r="M256" s="38"/>
      <c r="N256" s="38"/>
    </row>
    <row r="257" spans="1:14" outlineLevel="1" x14ac:dyDescent="0.25">
      <c r="A257" s="23" t="s">
        <v>150</v>
      </c>
      <c r="D257"/>
      <c r="E257"/>
      <c r="F257"/>
      <c r="G257"/>
      <c r="H257" s="22"/>
      <c r="K257" s="38"/>
      <c r="L257" s="38"/>
      <c r="M257" s="38"/>
      <c r="N257" s="38"/>
    </row>
    <row r="258" spans="1:14" outlineLevel="1" x14ac:dyDescent="0.25">
      <c r="A258" s="23" t="s">
        <v>149</v>
      </c>
      <c r="D258"/>
      <c r="E258"/>
      <c r="F258"/>
      <c r="G258"/>
      <c r="H258" s="22"/>
      <c r="K258" s="38"/>
      <c r="L258" s="38"/>
      <c r="M258" s="38"/>
      <c r="N258" s="38"/>
    </row>
    <row r="259" spans="1:14" outlineLevel="1" x14ac:dyDescent="0.25">
      <c r="A259" s="23" t="s">
        <v>148</v>
      </c>
      <c r="D259"/>
      <c r="E259"/>
      <c r="F259"/>
      <c r="G259"/>
      <c r="H259" s="22"/>
      <c r="K259" s="38"/>
      <c r="L259" s="38"/>
      <c r="M259" s="38"/>
      <c r="N259" s="38"/>
    </row>
    <row r="260" spans="1:14" outlineLevel="1" x14ac:dyDescent="0.25">
      <c r="A260" s="23" t="s">
        <v>147</v>
      </c>
      <c r="D260"/>
      <c r="E260"/>
      <c r="F260"/>
      <c r="G260"/>
      <c r="H260" s="22"/>
      <c r="K260" s="38"/>
      <c r="L260" s="38"/>
      <c r="M260" s="38"/>
      <c r="N260" s="38"/>
    </row>
    <row r="261" spans="1:14" outlineLevel="1" x14ac:dyDescent="0.25">
      <c r="A261" s="23" t="s">
        <v>146</v>
      </c>
      <c r="D261"/>
      <c r="E261"/>
      <c r="F261"/>
      <c r="G261"/>
      <c r="H261" s="22"/>
      <c r="K261" s="38"/>
      <c r="L261" s="38"/>
      <c r="M261" s="38"/>
      <c r="N261" s="38"/>
    </row>
    <row r="262" spans="1:14" outlineLevel="1" x14ac:dyDescent="0.25">
      <c r="A262" s="23" t="s">
        <v>145</v>
      </c>
      <c r="D262"/>
      <c r="E262"/>
      <c r="F262"/>
      <c r="G262"/>
      <c r="H262" s="22"/>
      <c r="K262" s="38"/>
      <c r="L262" s="38"/>
      <c r="M262" s="38"/>
      <c r="N262" s="38"/>
    </row>
    <row r="263" spans="1:14" outlineLevel="1" x14ac:dyDescent="0.25">
      <c r="A263" s="23" t="s">
        <v>144</v>
      </c>
      <c r="D263"/>
      <c r="E263"/>
      <c r="F263"/>
      <c r="G263"/>
      <c r="H263" s="22"/>
      <c r="K263" s="38"/>
      <c r="L263" s="38"/>
      <c r="M263" s="38"/>
      <c r="N263" s="38"/>
    </row>
    <row r="264" spans="1:14" outlineLevel="1" x14ac:dyDescent="0.25">
      <c r="A264" s="23" t="s">
        <v>143</v>
      </c>
      <c r="D264"/>
      <c r="E264"/>
      <c r="F264"/>
      <c r="G264"/>
      <c r="H264" s="22"/>
      <c r="K264" s="38"/>
      <c r="L264" s="38"/>
      <c r="M264" s="38"/>
      <c r="N264" s="38"/>
    </row>
    <row r="265" spans="1:14" outlineLevel="1" x14ac:dyDescent="0.25">
      <c r="A265" s="23" t="s">
        <v>142</v>
      </c>
      <c r="D265"/>
      <c r="E265"/>
      <c r="F265"/>
      <c r="G265"/>
      <c r="H265" s="22"/>
      <c r="K265" s="38"/>
      <c r="L265" s="38"/>
      <c r="M265" s="38"/>
      <c r="N265" s="38"/>
    </row>
    <row r="266" spans="1:14" outlineLevel="1" x14ac:dyDescent="0.25">
      <c r="A266" s="23" t="s">
        <v>141</v>
      </c>
      <c r="D266"/>
      <c r="E266"/>
      <c r="F266"/>
      <c r="G266"/>
      <c r="H266" s="22"/>
      <c r="K266" s="38"/>
      <c r="L266" s="38"/>
      <c r="M266" s="38"/>
      <c r="N266" s="38"/>
    </row>
    <row r="267" spans="1:14" outlineLevel="1" x14ac:dyDescent="0.25">
      <c r="A267" s="23" t="s">
        <v>140</v>
      </c>
      <c r="D267"/>
      <c r="E267"/>
      <c r="F267"/>
      <c r="G267"/>
      <c r="H267" s="22"/>
      <c r="K267" s="38"/>
      <c r="L267" s="38"/>
      <c r="M267" s="38"/>
      <c r="N267" s="38"/>
    </row>
    <row r="268" spans="1:14" outlineLevel="1" x14ac:dyDescent="0.25">
      <c r="A268" s="23" t="s">
        <v>139</v>
      </c>
      <c r="D268"/>
      <c r="E268"/>
      <c r="F268"/>
      <c r="G268"/>
      <c r="H268" s="22"/>
      <c r="K268" s="38"/>
      <c r="L268" s="38"/>
      <c r="M268" s="38"/>
      <c r="N268" s="38"/>
    </row>
    <row r="269" spans="1:14" outlineLevel="1" x14ac:dyDescent="0.25">
      <c r="A269" s="23" t="s">
        <v>138</v>
      </c>
      <c r="D269"/>
      <c r="E269"/>
      <c r="F269"/>
      <c r="G269"/>
      <c r="H269" s="22"/>
      <c r="K269" s="38"/>
      <c r="L269" s="38"/>
      <c r="M269" s="38"/>
      <c r="N269" s="38"/>
    </row>
    <row r="270" spans="1:14" outlineLevel="1" x14ac:dyDescent="0.25">
      <c r="A270" s="23" t="s">
        <v>137</v>
      </c>
      <c r="D270"/>
      <c r="E270"/>
      <c r="F270"/>
      <c r="G270"/>
      <c r="H270" s="22"/>
      <c r="K270" s="38"/>
      <c r="L270" s="38"/>
      <c r="M270" s="38"/>
      <c r="N270" s="38"/>
    </row>
    <row r="271" spans="1:14" outlineLevel="1" x14ac:dyDescent="0.25">
      <c r="A271" s="23" t="s">
        <v>136</v>
      </c>
      <c r="D271"/>
      <c r="E271"/>
      <c r="F271"/>
      <c r="G271"/>
      <c r="H271" s="22"/>
      <c r="K271" s="38"/>
      <c r="L271" s="38"/>
      <c r="M271" s="38"/>
      <c r="N271" s="38"/>
    </row>
    <row r="272" spans="1:14" outlineLevel="1" x14ac:dyDescent="0.25">
      <c r="A272" s="23" t="s">
        <v>135</v>
      </c>
      <c r="D272"/>
      <c r="E272"/>
      <c r="F272"/>
      <c r="G272"/>
      <c r="H272" s="22"/>
      <c r="K272" s="38"/>
      <c r="L272" s="38"/>
      <c r="M272" s="38"/>
      <c r="N272" s="38"/>
    </row>
    <row r="273" spans="1:14" outlineLevel="1" x14ac:dyDescent="0.25">
      <c r="A273" s="23" t="s">
        <v>134</v>
      </c>
      <c r="D273"/>
      <c r="E273"/>
      <c r="F273"/>
      <c r="G273"/>
      <c r="H273" s="22"/>
      <c r="K273" s="38"/>
      <c r="L273" s="38"/>
      <c r="M273" s="38"/>
      <c r="N273" s="38"/>
    </row>
    <row r="274" spans="1:14" outlineLevel="1" x14ac:dyDescent="0.25">
      <c r="A274" s="23" t="s">
        <v>133</v>
      </c>
      <c r="D274"/>
      <c r="E274"/>
      <c r="F274"/>
      <c r="G274"/>
      <c r="H274" s="22"/>
      <c r="K274" s="38"/>
      <c r="L274" s="38"/>
      <c r="M274" s="38"/>
      <c r="N274" s="38"/>
    </row>
    <row r="275" spans="1:14" outlineLevel="1" x14ac:dyDescent="0.25">
      <c r="A275" s="23" t="s">
        <v>132</v>
      </c>
      <c r="D275"/>
      <c r="E275"/>
      <c r="F275"/>
      <c r="G275"/>
      <c r="H275" s="22"/>
      <c r="K275" s="38"/>
      <c r="L275" s="38"/>
      <c r="M275" s="38"/>
      <c r="N275" s="38"/>
    </row>
    <row r="276" spans="1:14" outlineLevel="1" x14ac:dyDescent="0.25">
      <c r="A276" s="23" t="s">
        <v>131</v>
      </c>
      <c r="D276"/>
      <c r="E276"/>
      <c r="F276"/>
      <c r="G276"/>
      <c r="H276" s="22"/>
      <c r="K276" s="38"/>
      <c r="L276" s="38"/>
      <c r="M276" s="38"/>
      <c r="N276" s="38"/>
    </row>
    <row r="277" spans="1:14" outlineLevel="1" x14ac:dyDescent="0.25">
      <c r="A277" s="23" t="s">
        <v>130</v>
      </c>
      <c r="D277"/>
      <c r="E277"/>
      <c r="F277"/>
      <c r="G277"/>
      <c r="H277" s="22"/>
      <c r="K277" s="38"/>
      <c r="L277" s="38"/>
      <c r="M277" s="38"/>
      <c r="N277" s="38"/>
    </row>
    <row r="278" spans="1:14" outlineLevel="1" x14ac:dyDescent="0.25">
      <c r="A278" s="23" t="s">
        <v>129</v>
      </c>
      <c r="D278"/>
      <c r="E278"/>
      <c r="F278"/>
      <c r="G278"/>
      <c r="H278" s="22"/>
      <c r="K278" s="38"/>
      <c r="L278" s="38"/>
      <c r="M278" s="38"/>
      <c r="N278" s="38"/>
    </row>
    <row r="279" spans="1:14" outlineLevel="1" x14ac:dyDescent="0.25">
      <c r="A279" s="23" t="s">
        <v>128</v>
      </c>
      <c r="D279"/>
      <c r="E279"/>
      <c r="F279"/>
      <c r="G279"/>
      <c r="H279" s="22"/>
      <c r="K279" s="38"/>
      <c r="L279" s="38"/>
      <c r="M279" s="38"/>
      <c r="N279" s="38"/>
    </row>
    <row r="280" spans="1:14" outlineLevel="1" x14ac:dyDescent="0.25">
      <c r="A280" s="23" t="s">
        <v>127</v>
      </c>
      <c r="D280"/>
      <c r="E280"/>
      <c r="F280"/>
      <c r="G280"/>
      <c r="H280" s="22"/>
      <c r="K280" s="38"/>
      <c r="L280" s="38"/>
      <c r="M280" s="38"/>
      <c r="N280" s="38"/>
    </row>
    <row r="281" spans="1:14" outlineLevel="1" x14ac:dyDescent="0.25">
      <c r="A281" s="23" t="s">
        <v>126</v>
      </c>
      <c r="D281"/>
      <c r="E281"/>
      <c r="F281"/>
      <c r="G281"/>
      <c r="H281" s="22"/>
      <c r="K281" s="38"/>
      <c r="L281" s="38"/>
      <c r="M281" s="38"/>
      <c r="N281" s="38"/>
    </row>
    <row r="282" spans="1:14" outlineLevel="1" x14ac:dyDescent="0.25">
      <c r="A282" s="23" t="s">
        <v>125</v>
      </c>
      <c r="D282"/>
      <c r="E282"/>
      <c r="F282"/>
      <c r="G282"/>
      <c r="H282" s="22"/>
      <c r="K282" s="38"/>
      <c r="L282" s="38"/>
      <c r="M282" s="38"/>
      <c r="N282" s="38"/>
    </row>
    <row r="283" spans="1:14" outlineLevel="1" x14ac:dyDescent="0.25">
      <c r="A283" s="23" t="s">
        <v>124</v>
      </c>
      <c r="D283"/>
      <c r="E283"/>
      <c r="F283"/>
      <c r="G283"/>
      <c r="H283" s="22"/>
      <c r="K283" s="38"/>
      <c r="L283" s="38"/>
      <c r="M283" s="38"/>
      <c r="N283" s="38"/>
    </row>
    <row r="284" spans="1:14" outlineLevel="1" x14ac:dyDescent="0.25">
      <c r="A284" s="23" t="s">
        <v>123</v>
      </c>
      <c r="D284"/>
      <c r="E284"/>
      <c r="F284"/>
      <c r="G284"/>
      <c r="H284" s="22"/>
      <c r="K284" s="38"/>
      <c r="L284" s="38"/>
      <c r="M284" s="38"/>
      <c r="N284" s="38"/>
    </row>
    <row r="285" spans="1:14" ht="37.5" x14ac:dyDescent="0.25">
      <c r="A285" s="34"/>
      <c r="B285" s="34" t="s">
        <v>122</v>
      </c>
      <c r="C285" s="34" t="s">
        <v>121</v>
      </c>
      <c r="D285" s="34" t="s">
        <v>121</v>
      </c>
      <c r="E285" s="34"/>
      <c r="F285" s="33"/>
      <c r="G285" s="32"/>
      <c r="H285" s="22"/>
      <c r="I285" s="31"/>
      <c r="J285" s="31"/>
      <c r="K285" s="31"/>
      <c r="L285" s="31"/>
      <c r="M285" s="30"/>
    </row>
    <row r="286" spans="1:14" ht="18.75" x14ac:dyDescent="0.25">
      <c r="A286" s="43" t="s">
        <v>120</v>
      </c>
      <c r="B286" s="41"/>
      <c r="C286" s="41"/>
      <c r="D286" s="41"/>
      <c r="E286" s="41"/>
      <c r="F286" s="42"/>
      <c r="G286" s="41"/>
      <c r="H286" s="22"/>
      <c r="I286" s="31"/>
      <c r="J286" s="31"/>
      <c r="K286" s="31"/>
      <c r="L286" s="31"/>
      <c r="M286" s="30"/>
    </row>
    <row r="287" spans="1:14" ht="18.75" x14ac:dyDescent="0.25">
      <c r="A287" s="43" t="s">
        <v>119</v>
      </c>
      <c r="B287" s="41"/>
      <c r="C287" s="41"/>
      <c r="D287" s="41"/>
      <c r="E287" s="41"/>
      <c r="F287" s="42"/>
      <c r="G287" s="41"/>
      <c r="H287" s="22"/>
      <c r="I287" s="31"/>
      <c r="J287" s="31"/>
      <c r="K287" s="31"/>
      <c r="L287" s="31"/>
      <c r="M287" s="30"/>
    </row>
    <row r="288" spans="1:14" x14ac:dyDescent="0.25">
      <c r="A288" s="23" t="s">
        <v>118</v>
      </c>
      <c r="B288" s="25" t="s">
        <v>117</v>
      </c>
      <c r="C288" s="35">
        <f>ROW(B38)</f>
        <v>38</v>
      </c>
      <c r="D288" s="40"/>
      <c r="E288" s="40"/>
      <c r="F288" s="40"/>
      <c r="G288" s="40"/>
      <c r="H288" s="22"/>
      <c r="I288" s="25"/>
      <c r="J288" s="35"/>
      <c r="L288" s="40"/>
      <c r="M288" s="40"/>
      <c r="N288" s="40"/>
    </row>
    <row r="289" spans="1:14" x14ac:dyDescent="0.25">
      <c r="A289" s="23" t="s">
        <v>116</v>
      </c>
      <c r="B289" s="25" t="s">
        <v>115</v>
      </c>
      <c r="C289" s="35">
        <f>ROW(B39)</f>
        <v>39</v>
      </c>
      <c r="E289" s="40"/>
      <c r="F289" s="40"/>
      <c r="H289" s="22"/>
      <c r="I289" s="25"/>
      <c r="J289" s="35"/>
      <c r="L289" s="40"/>
      <c r="M289" s="40"/>
    </row>
    <row r="290" spans="1:14" x14ac:dyDescent="0.25">
      <c r="A290" s="23" t="s">
        <v>114</v>
      </c>
      <c r="B290" s="25" t="s">
        <v>113</v>
      </c>
      <c r="C290" s="35" t="str">
        <f>ROW('B1. HTT Mortgage Assets'!B43)&amp; " for Mortgage Assets"</f>
        <v>43 for Mortgage Assets</v>
      </c>
      <c r="D290" s="35" t="str">
        <f>ROW('[1]B2. HTT Public Sector Assets'!B48)&amp; " for Public Sector Assets"</f>
        <v>48 for Public Sector Assets</v>
      </c>
      <c r="E290" s="37"/>
      <c r="F290" s="40"/>
      <c r="G290" s="37"/>
      <c r="H290" s="22"/>
      <c r="I290" s="25"/>
      <c r="J290" s="35"/>
      <c r="K290" s="35"/>
      <c r="L290" s="37"/>
      <c r="M290" s="40"/>
      <c r="N290" s="37"/>
    </row>
    <row r="291" spans="1:14" x14ac:dyDescent="0.25">
      <c r="A291" s="23" t="s">
        <v>112</v>
      </c>
      <c r="B291" s="25" t="s">
        <v>111</v>
      </c>
      <c r="C291" s="35">
        <f>ROW(B52)</f>
        <v>52</v>
      </c>
      <c r="H291" s="22"/>
      <c r="I291" s="25"/>
      <c r="J291" s="35"/>
    </row>
    <row r="292" spans="1:14" x14ac:dyDescent="0.25">
      <c r="A292" s="23" t="s">
        <v>110</v>
      </c>
      <c r="B292" s="25" t="s">
        <v>109</v>
      </c>
      <c r="C292" s="39" t="str">
        <f>ROW('B1. HTT Mortgage Assets'!B186)&amp;" for Residential Mortgage Assets"</f>
        <v>186 for Residential Mortgage Assets</v>
      </c>
      <c r="D292" s="35" t="str">
        <f>ROW('B1. HTT Mortgage Assets'!B287 )&amp; " for Commercial Mortgage Assets"</f>
        <v>287 for Commercial Mortgage Assets</v>
      </c>
      <c r="E292" s="37"/>
      <c r="F292" s="35" t="str">
        <f>ROW('[1]B2. HTT Public Sector Assets'!B18)&amp; " for Public Sector Assets"</f>
        <v>18 for Public Sector Assets</v>
      </c>
      <c r="G292" s="37"/>
      <c r="H292" s="22"/>
      <c r="I292" s="25"/>
      <c r="J292" s="38"/>
      <c r="K292" s="35"/>
      <c r="L292" s="37"/>
      <c r="N292" s="37"/>
    </row>
    <row r="293" spans="1:14" x14ac:dyDescent="0.25">
      <c r="A293" s="23" t="s">
        <v>108</v>
      </c>
      <c r="B293" s="25" t="s">
        <v>107</v>
      </c>
      <c r="C293" s="35" t="str">
        <f>ROW('B1. HTT Mortgage Assets'!B149)&amp;" for Mortgage Assets"</f>
        <v>149 for Mortgage Assets</v>
      </c>
      <c r="D293" s="35" t="str">
        <f>ROW('[1]B2. HTT Public Sector Assets'!B129)&amp;" for Public Sector Assets"</f>
        <v>129 for Public Sector Assets</v>
      </c>
      <c r="H293" s="22"/>
      <c r="I293" s="25"/>
      <c r="M293" s="37"/>
    </row>
    <row r="294" spans="1:14" x14ac:dyDescent="0.25">
      <c r="A294" s="23" t="s">
        <v>106</v>
      </c>
      <c r="B294" s="25" t="s">
        <v>105</v>
      </c>
      <c r="C294" s="35">
        <f>ROW(B111)</f>
        <v>111</v>
      </c>
      <c r="F294" s="37"/>
      <c r="H294" s="22"/>
      <c r="I294" s="25"/>
      <c r="J294" s="35"/>
      <c r="M294" s="37"/>
    </row>
    <row r="295" spans="1:14" x14ac:dyDescent="0.25">
      <c r="A295" s="23" t="s">
        <v>104</v>
      </c>
      <c r="B295" s="25" t="s">
        <v>103</v>
      </c>
      <c r="C295" s="35">
        <f>ROW(B163)</f>
        <v>163</v>
      </c>
      <c r="E295" s="37"/>
      <c r="F295" s="37"/>
      <c r="H295" s="22"/>
      <c r="I295" s="25"/>
      <c r="J295" s="35"/>
      <c r="L295" s="37"/>
      <c r="M295" s="37"/>
    </row>
    <row r="296" spans="1:14" x14ac:dyDescent="0.25">
      <c r="A296" s="23" t="s">
        <v>102</v>
      </c>
      <c r="B296" s="25" t="s">
        <v>101</v>
      </c>
      <c r="C296" s="35">
        <f>ROW(B137)</f>
        <v>137</v>
      </c>
      <c r="E296" s="37"/>
      <c r="F296" s="37"/>
      <c r="H296" s="22"/>
      <c r="I296" s="25"/>
      <c r="J296" s="35"/>
      <c r="L296" s="37"/>
      <c r="M296" s="37"/>
    </row>
    <row r="297" spans="1:14" ht="30" x14ac:dyDescent="0.25">
      <c r="A297" s="23" t="s">
        <v>100</v>
      </c>
      <c r="B297" s="23" t="s">
        <v>99</v>
      </c>
      <c r="C297" s="35" t="str">
        <f>ROW('C. HTT Harmonised Glossary'!B17)&amp;" for Harmonised Glossary"</f>
        <v>17 for Harmonised Glossary</v>
      </c>
      <c r="E297" s="37"/>
      <c r="H297" s="22"/>
      <c r="J297" s="35"/>
      <c r="L297" s="37"/>
    </row>
    <row r="298" spans="1:14" x14ac:dyDescent="0.25">
      <c r="A298" s="23" t="s">
        <v>98</v>
      </c>
      <c r="B298" s="25" t="s">
        <v>97</v>
      </c>
      <c r="C298" s="35">
        <f>ROW(B65)</f>
        <v>65</v>
      </c>
      <c r="E298" s="37"/>
      <c r="H298" s="22"/>
      <c r="I298" s="25"/>
      <c r="J298" s="35"/>
      <c r="L298" s="37"/>
    </row>
    <row r="299" spans="1:14" x14ac:dyDescent="0.25">
      <c r="A299" s="23" t="s">
        <v>96</v>
      </c>
      <c r="B299" s="25" t="s">
        <v>95</v>
      </c>
      <c r="C299" s="35">
        <f>ROW(B88)</f>
        <v>88</v>
      </c>
      <c r="E299" s="37"/>
      <c r="H299" s="22"/>
      <c r="I299" s="25"/>
      <c r="J299" s="35"/>
      <c r="L299" s="37"/>
    </row>
    <row r="300" spans="1:14" x14ac:dyDescent="0.25">
      <c r="A300" s="23" t="s">
        <v>94</v>
      </c>
      <c r="B300" s="25" t="s">
        <v>93</v>
      </c>
      <c r="C300" s="35" t="str">
        <f>ROW('B1. HTT Mortgage Assets'!B179)&amp; " for Mortgage Assets"</f>
        <v>179 for Mortgage Assets</v>
      </c>
      <c r="D300" s="35" t="str">
        <f>ROW('[1]B2. HTT Public Sector Assets'!B166)&amp; " for Public Sector Assets"</f>
        <v>166 for Public Sector Assets</v>
      </c>
      <c r="E300" s="37"/>
      <c r="H300" s="22"/>
      <c r="I300" s="25"/>
      <c r="J300" s="35"/>
      <c r="K300" s="35"/>
      <c r="L300" s="37"/>
    </row>
    <row r="301" spans="1:14" outlineLevel="1" x14ac:dyDescent="0.25">
      <c r="A301" s="23" t="s">
        <v>92</v>
      </c>
      <c r="B301" s="25"/>
      <c r="C301" s="35"/>
      <c r="D301" s="35"/>
      <c r="E301" s="37"/>
      <c r="H301" s="22"/>
      <c r="I301" s="25"/>
      <c r="J301" s="35"/>
      <c r="K301" s="35"/>
      <c r="L301" s="37"/>
    </row>
    <row r="302" spans="1:14" outlineLevel="1" x14ac:dyDescent="0.25">
      <c r="A302" s="23" t="s">
        <v>91</v>
      </c>
      <c r="B302" s="25"/>
      <c r="C302" s="35"/>
      <c r="D302" s="35"/>
      <c r="E302" s="37"/>
      <c r="H302" s="22"/>
      <c r="I302" s="25"/>
      <c r="J302" s="35"/>
      <c r="K302" s="35"/>
      <c r="L302" s="37"/>
    </row>
    <row r="303" spans="1:14" outlineLevel="1" x14ac:dyDescent="0.25">
      <c r="A303" s="23" t="s">
        <v>90</v>
      </c>
      <c r="B303" s="25"/>
      <c r="C303" s="35"/>
      <c r="D303" s="35"/>
      <c r="E303" s="37"/>
      <c r="H303" s="22"/>
      <c r="I303" s="25"/>
      <c r="J303" s="35"/>
      <c r="K303" s="35"/>
      <c r="L303" s="37"/>
    </row>
    <row r="304" spans="1:14" outlineLevel="1" x14ac:dyDescent="0.25">
      <c r="A304" s="23" t="s">
        <v>89</v>
      </c>
      <c r="B304" s="25"/>
      <c r="C304" s="35"/>
      <c r="D304" s="35"/>
      <c r="E304" s="37"/>
      <c r="H304" s="22"/>
      <c r="I304" s="25"/>
      <c r="J304" s="35"/>
      <c r="K304" s="35"/>
      <c r="L304" s="37"/>
    </row>
    <row r="305" spans="1:13" outlineLevel="1" x14ac:dyDescent="0.25">
      <c r="A305" s="23" t="s">
        <v>88</v>
      </c>
      <c r="B305" s="25"/>
      <c r="C305" s="35"/>
      <c r="D305" s="35"/>
      <c r="E305" s="37"/>
      <c r="H305" s="22"/>
      <c r="I305" s="25"/>
      <c r="J305" s="35"/>
      <c r="K305" s="35"/>
      <c r="L305" s="37"/>
    </row>
    <row r="306" spans="1:13" outlineLevel="1" x14ac:dyDescent="0.25">
      <c r="A306" s="23" t="s">
        <v>87</v>
      </c>
      <c r="B306" s="25"/>
      <c r="C306" s="35"/>
      <c r="D306" s="35"/>
      <c r="E306" s="37"/>
      <c r="H306" s="22"/>
      <c r="I306" s="25"/>
      <c r="J306" s="35"/>
      <c r="K306" s="35"/>
      <c r="L306" s="37"/>
    </row>
    <row r="307" spans="1:13" outlineLevel="1" x14ac:dyDescent="0.25">
      <c r="A307" s="23" t="s">
        <v>86</v>
      </c>
      <c r="B307" s="25"/>
      <c r="C307" s="35"/>
      <c r="D307" s="35"/>
      <c r="E307" s="37"/>
      <c r="H307" s="22"/>
      <c r="I307" s="25"/>
      <c r="J307" s="35"/>
      <c r="K307" s="35"/>
      <c r="L307" s="37"/>
    </row>
    <row r="308" spans="1:13" outlineLevel="1" x14ac:dyDescent="0.25">
      <c r="A308" s="23" t="s">
        <v>85</v>
      </c>
      <c r="B308" s="25"/>
      <c r="C308" s="35"/>
      <c r="D308" s="35"/>
      <c r="E308" s="37"/>
      <c r="H308" s="22"/>
      <c r="I308" s="25"/>
      <c r="J308" s="35"/>
      <c r="K308" s="35"/>
      <c r="L308" s="37"/>
    </row>
    <row r="309" spans="1:13" outlineLevel="1" x14ac:dyDescent="0.25">
      <c r="A309" s="23" t="s">
        <v>84</v>
      </c>
      <c r="B309" s="25"/>
      <c r="C309" s="35"/>
      <c r="D309" s="35"/>
      <c r="E309" s="37"/>
      <c r="H309" s="22"/>
      <c r="I309" s="25"/>
      <c r="J309" s="35"/>
      <c r="K309" s="35"/>
      <c r="L309" s="37"/>
    </row>
    <row r="310" spans="1:13" outlineLevel="1" x14ac:dyDescent="0.25">
      <c r="A310" s="23" t="s">
        <v>83</v>
      </c>
      <c r="H310" s="22"/>
    </row>
    <row r="311" spans="1:13" ht="37.5" x14ac:dyDescent="0.25">
      <c r="A311" s="33"/>
      <c r="B311" s="34" t="s">
        <v>82</v>
      </c>
      <c r="C311" s="33"/>
      <c r="D311" s="33"/>
      <c r="E311" s="33"/>
      <c r="F311" s="33"/>
      <c r="G311" s="32"/>
      <c r="H311" s="22"/>
      <c r="I311" s="31"/>
      <c r="J311" s="30"/>
      <c r="K311" s="30"/>
      <c r="L311" s="30"/>
      <c r="M311" s="30"/>
    </row>
    <row r="312" spans="1:13" x14ac:dyDescent="0.25">
      <c r="A312" s="23" t="s">
        <v>81</v>
      </c>
      <c r="B312" s="36" t="s">
        <v>80</v>
      </c>
      <c r="C312" s="23" t="s">
        <v>79</v>
      </c>
      <c r="H312" s="22"/>
      <c r="I312" s="36"/>
      <c r="J312" s="35"/>
    </row>
    <row r="313" spans="1:13" outlineLevel="1" x14ac:dyDescent="0.25">
      <c r="A313" s="23" t="s">
        <v>78</v>
      </c>
      <c r="B313" s="36"/>
      <c r="C313" s="35"/>
      <c r="H313" s="22"/>
      <c r="I313" s="36"/>
      <c r="J313" s="35"/>
    </row>
    <row r="314" spans="1:13" outlineLevel="1" x14ac:dyDescent="0.25">
      <c r="A314" s="23" t="s">
        <v>77</v>
      </c>
      <c r="B314" s="36"/>
      <c r="C314" s="35"/>
      <c r="H314" s="22"/>
      <c r="I314" s="36"/>
      <c r="J314" s="35"/>
    </row>
    <row r="315" spans="1:13" outlineLevel="1" x14ac:dyDescent="0.25">
      <c r="A315" s="23" t="s">
        <v>76</v>
      </c>
      <c r="B315" s="36"/>
      <c r="C315" s="35"/>
      <c r="H315" s="22"/>
      <c r="I315" s="36"/>
      <c r="J315" s="35"/>
    </row>
    <row r="316" spans="1:13" outlineLevel="1" x14ac:dyDescent="0.25">
      <c r="A316" s="23" t="s">
        <v>75</v>
      </c>
      <c r="B316" s="36"/>
      <c r="C316" s="35"/>
      <c r="H316" s="22"/>
      <c r="I316" s="36"/>
      <c r="J316" s="35"/>
    </row>
    <row r="317" spans="1:13" outlineLevel="1" x14ac:dyDescent="0.25">
      <c r="A317" s="23" t="s">
        <v>74</v>
      </c>
      <c r="B317" s="36"/>
      <c r="C317" s="35"/>
      <c r="H317" s="22"/>
      <c r="I317" s="36"/>
      <c r="J317" s="35"/>
    </row>
    <row r="318" spans="1:13" outlineLevel="1" x14ac:dyDescent="0.25">
      <c r="A318" s="23" t="s">
        <v>73</v>
      </c>
      <c r="B318" s="36"/>
      <c r="C318" s="35"/>
      <c r="H318" s="22"/>
      <c r="I318" s="36"/>
      <c r="J318" s="35"/>
    </row>
    <row r="319" spans="1:13" ht="18.75" x14ac:dyDescent="0.25">
      <c r="A319" s="33"/>
      <c r="B319" s="34" t="s">
        <v>72</v>
      </c>
      <c r="C319" s="33"/>
      <c r="D319" s="33"/>
      <c r="E319" s="33"/>
      <c r="F319" s="33"/>
      <c r="G319" s="32"/>
      <c r="H319" s="22"/>
      <c r="I319" s="31"/>
      <c r="J319" s="30"/>
      <c r="K319" s="30"/>
      <c r="L319" s="30"/>
      <c r="M319" s="30"/>
    </row>
    <row r="320" spans="1:13" ht="15" customHeight="1" outlineLevel="1" x14ac:dyDescent="0.25">
      <c r="A320" s="28"/>
      <c r="B320" s="29" t="s">
        <v>71</v>
      </c>
      <c r="C320" s="28"/>
      <c r="D320" s="28"/>
      <c r="E320" s="27"/>
      <c r="F320" s="26"/>
      <c r="G320" s="26"/>
      <c r="H320" s="22"/>
      <c r="L320" s="22"/>
      <c r="M320" s="22"/>
    </row>
    <row r="321" spans="1:8" outlineLevel="1" x14ac:dyDescent="0.25">
      <c r="A321" s="23" t="s">
        <v>70</v>
      </c>
      <c r="B321" s="25" t="s">
        <v>69</v>
      </c>
      <c r="C321" s="25"/>
      <c r="H321" s="22"/>
    </row>
    <row r="322" spans="1:8" outlineLevel="1" x14ac:dyDescent="0.25">
      <c r="A322" s="23" t="s">
        <v>68</v>
      </c>
      <c r="B322" s="25" t="s">
        <v>67</v>
      </c>
      <c r="C322" s="25"/>
      <c r="H322" s="22"/>
    </row>
    <row r="323" spans="1:8" outlineLevel="1" x14ac:dyDescent="0.25">
      <c r="A323" s="23" t="s">
        <v>66</v>
      </c>
      <c r="B323" s="25" t="s">
        <v>65</v>
      </c>
      <c r="C323" s="25"/>
      <c r="H323" s="22"/>
    </row>
    <row r="324" spans="1:8" outlineLevel="1" x14ac:dyDescent="0.25">
      <c r="A324" s="23" t="s">
        <v>64</v>
      </c>
      <c r="B324" s="25" t="s">
        <v>63</v>
      </c>
      <c r="H324" s="22"/>
    </row>
    <row r="325" spans="1:8" outlineLevel="1" x14ac:dyDescent="0.25">
      <c r="A325" s="23" t="s">
        <v>62</v>
      </c>
      <c r="B325" s="25" t="s">
        <v>61</v>
      </c>
      <c r="H325" s="22"/>
    </row>
    <row r="326" spans="1:8" outlineLevel="1" x14ac:dyDescent="0.25">
      <c r="A326" s="23" t="s">
        <v>60</v>
      </c>
      <c r="B326" s="25" t="s">
        <v>59</v>
      </c>
      <c r="H326" s="22"/>
    </row>
    <row r="327" spans="1:8" outlineLevel="1" x14ac:dyDescent="0.25">
      <c r="A327" s="23" t="s">
        <v>58</v>
      </c>
      <c r="B327" s="25" t="s">
        <v>57</v>
      </c>
      <c r="H327" s="22"/>
    </row>
    <row r="328" spans="1:8" outlineLevel="1" x14ac:dyDescent="0.25">
      <c r="A328" s="23" t="s">
        <v>56</v>
      </c>
      <c r="B328" s="25" t="s">
        <v>55</v>
      </c>
      <c r="H328" s="22"/>
    </row>
    <row r="329" spans="1:8" outlineLevel="1" x14ac:dyDescent="0.25">
      <c r="A329" s="23" t="s">
        <v>54</v>
      </c>
      <c r="B329" s="25" t="s">
        <v>53</v>
      </c>
      <c r="H329" s="22"/>
    </row>
    <row r="330" spans="1:8" outlineLevel="1" x14ac:dyDescent="0.25">
      <c r="A330" s="23" t="s">
        <v>52</v>
      </c>
      <c r="B330" s="24" t="s">
        <v>16</v>
      </c>
      <c r="H330" s="22"/>
    </row>
    <row r="331" spans="1:8" outlineLevel="1" x14ac:dyDescent="0.25">
      <c r="A331" s="23" t="s">
        <v>51</v>
      </c>
      <c r="B331" s="24" t="s">
        <v>16</v>
      </c>
      <c r="H331" s="22"/>
    </row>
    <row r="332" spans="1:8" outlineLevel="1" x14ac:dyDescent="0.25">
      <c r="A332" s="23" t="s">
        <v>50</v>
      </c>
      <c r="B332" s="24" t="s">
        <v>16</v>
      </c>
      <c r="H332" s="22"/>
    </row>
    <row r="333" spans="1:8" outlineLevel="1" x14ac:dyDescent="0.25">
      <c r="A333" s="23" t="s">
        <v>49</v>
      </c>
      <c r="B333" s="24" t="s">
        <v>16</v>
      </c>
      <c r="H333" s="22"/>
    </row>
    <row r="334" spans="1:8" outlineLevel="1" x14ac:dyDescent="0.25">
      <c r="A334" s="23" t="s">
        <v>48</v>
      </c>
      <c r="B334" s="24" t="s">
        <v>16</v>
      </c>
      <c r="H334" s="22"/>
    </row>
    <row r="335" spans="1:8" outlineLevel="1" x14ac:dyDescent="0.25">
      <c r="A335" s="23" t="s">
        <v>47</v>
      </c>
      <c r="B335" s="24" t="s">
        <v>16</v>
      </c>
      <c r="H335" s="22"/>
    </row>
    <row r="336" spans="1:8" outlineLevel="1" x14ac:dyDescent="0.25">
      <c r="A336" s="23" t="s">
        <v>46</v>
      </c>
      <c r="B336" s="24" t="s">
        <v>16</v>
      </c>
      <c r="H336" s="22"/>
    </row>
    <row r="337" spans="1:8" outlineLevel="1" x14ac:dyDescent="0.25">
      <c r="A337" s="23" t="s">
        <v>45</v>
      </c>
      <c r="B337" s="24" t="s">
        <v>16</v>
      </c>
      <c r="H337" s="22"/>
    </row>
    <row r="338" spans="1:8" outlineLevel="1" x14ac:dyDescent="0.25">
      <c r="A338" s="23" t="s">
        <v>44</v>
      </c>
      <c r="B338" s="24" t="s">
        <v>16</v>
      </c>
      <c r="H338" s="22"/>
    </row>
    <row r="339" spans="1:8" outlineLevel="1" x14ac:dyDescent="0.25">
      <c r="A339" s="23" t="s">
        <v>43</v>
      </c>
      <c r="B339" s="24" t="s">
        <v>16</v>
      </c>
      <c r="H339" s="22"/>
    </row>
    <row r="340" spans="1:8" outlineLevel="1" x14ac:dyDescent="0.25">
      <c r="A340" s="23" t="s">
        <v>42</v>
      </c>
      <c r="B340" s="24" t="s">
        <v>16</v>
      </c>
      <c r="H340" s="22"/>
    </row>
    <row r="341" spans="1:8" outlineLevel="1" x14ac:dyDescent="0.25">
      <c r="A341" s="23" t="s">
        <v>41</v>
      </c>
      <c r="B341" s="24" t="s">
        <v>16</v>
      </c>
      <c r="H341" s="22"/>
    </row>
    <row r="342" spans="1:8" outlineLevel="1" x14ac:dyDescent="0.25">
      <c r="A342" s="23" t="s">
        <v>40</v>
      </c>
      <c r="B342" s="24" t="s">
        <v>16</v>
      </c>
      <c r="H342" s="22"/>
    </row>
    <row r="343" spans="1:8" outlineLevel="1" x14ac:dyDescent="0.25">
      <c r="A343" s="23" t="s">
        <v>39</v>
      </c>
      <c r="B343" s="24" t="s">
        <v>16</v>
      </c>
      <c r="H343" s="22"/>
    </row>
    <row r="344" spans="1:8" outlineLevel="1" x14ac:dyDescent="0.25">
      <c r="A344" s="23" t="s">
        <v>38</v>
      </c>
      <c r="B344" s="24" t="s">
        <v>16</v>
      </c>
      <c r="H344" s="22"/>
    </row>
    <row r="345" spans="1:8" outlineLevel="1" x14ac:dyDescent="0.25">
      <c r="A345" s="23" t="s">
        <v>37</v>
      </c>
      <c r="B345" s="24" t="s">
        <v>16</v>
      </c>
      <c r="H345" s="22"/>
    </row>
    <row r="346" spans="1:8" outlineLevel="1" x14ac:dyDescent="0.25">
      <c r="A346" s="23" t="s">
        <v>36</v>
      </c>
      <c r="B346" s="24" t="s">
        <v>16</v>
      </c>
      <c r="H346" s="22"/>
    </row>
    <row r="347" spans="1:8" outlineLevel="1" x14ac:dyDescent="0.25">
      <c r="A347" s="23" t="s">
        <v>35</v>
      </c>
      <c r="B347" s="24" t="s">
        <v>16</v>
      </c>
      <c r="H347" s="22"/>
    </row>
    <row r="348" spans="1:8" outlineLevel="1" x14ac:dyDescent="0.25">
      <c r="A348" s="23" t="s">
        <v>34</v>
      </c>
      <c r="B348" s="24" t="s">
        <v>16</v>
      </c>
      <c r="H348" s="22"/>
    </row>
    <row r="349" spans="1:8" outlineLevel="1" x14ac:dyDescent="0.25">
      <c r="A349" s="23" t="s">
        <v>33</v>
      </c>
      <c r="B349" s="24" t="s">
        <v>16</v>
      </c>
      <c r="H349" s="22"/>
    </row>
    <row r="350" spans="1:8" outlineLevel="1" x14ac:dyDescent="0.25">
      <c r="A350" s="23" t="s">
        <v>32</v>
      </c>
      <c r="B350" s="24" t="s">
        <v>16</v>
      </c>
      <c r="H350" s="22"/>
    </row>
    <row r="351" spans="1:8" outlineLevel="1" x14ac:dyDescent="0.25">
      <c r="A351" s="23" t="s">
        <v>31</v>
      </c>
      <c r="B351" s="24" t="s">
        <v>16</v>
      </c>
      <c r="H351" s="22"/>
    </row>
    <row r="352" spans="1:8" outlineLevel="1" x14ac:dyDescent="0.25">
      <c r="A352" s="23" t="s">
        <v>30</v>
      </c>
      <c r="B352" s="24" t="s">
        <v>16</v>
      </c>
      <c r="H352" s="22"/>
    </row>
    <row r="353" spans="1:8" outlineLevel="1" x14ac:dyDescent="0.25">
      <c r="A353" s="23" t="s">
        <v>29</v>
      </c>
      <c r="B353" s="24" t="s">
        <v>16</v>
      </c>
      <c r="H353" s="22"/>
    </row>
    <row r="354" spans="1:8" outlineLevel="1" x14ac:dyDescent="0.25">
      <c r="A354" s="23" t="s">
        <v>28</v>
      </c>
      <c r="B354" s="24" t="s">
        <v>16</v>
      </c>
      <c r="H354" s="22"/>
    </row>
    <row r="355" spans="1:8" outlineLevel="1" x14ac:dyDescent="0.25">
      <c r="A355" s="23" t="s">
        <v>27</v>
      </c>
      <c r="B355" s="24" t="s">
        <v>16</v>
      </c>
      <c r="H355" s="22"/>
    </row>
    <row r="356" spans="1:8" outlineLevel="1" x14ac:dyDescent="0.25">
      <c r="A356" s="23" t="s">
        <v>26</v>
      </c>
      <c r="B356" s="24" t="s">
        <v>16</v>
      </c>
      <c r="H356" s="22"/>
    </row>
    <row r="357" spans="1:8" outlineLevel="1" x14ac:dyDescent="0.25">
      <c r="A357" s="23" t="s">
        <v>25</v>
      </c>
      <c r="B357" s="24" t="s">
        <v>16</v>
      </c>
      <c r="H357" s="22"/>
    </row>
    <row r="358" spans="1:8" outlineLevel="1" x14ac:dyDescent="0.25">
      <c r="A358" s="23" t="s">
        <v>24</v>
      </c>
      <c r="B358" s="24" t="s">
        <v>16</v>
      </c>
      <c r="H358" s="22"/>
    </row>
    <row r="359" spans="1:8" outlineLevel="1" x14ac:dyDescent="0.25">
      <c r="A359" s="23" t="s">
        <v>23</v>
      </c>
      <c r="B359" s="24" t="s">
        <v>16</v>
      </c>
      <c r="H359" s="22"/>
    </row>
    <row r="360" spans="1:8" outlineLevel="1" x14ac:dyDescent="0.25">
      <c r="A360" s="23" t="s">
        <v>22</v>
      </c>
      <c r="B360" s="24" t="s">
        <v>16</v>
      </c>
      <c r="H360" s="22"/>
    </row>
    <row r="361" spans="1:8" outlineLevel="1" x14ac:dyDescent="0.25">
      <c r="A361" s="23" t="s">
        <v>21</v>
      </c>
      <c r="B361" s="24" t="s">
        <v>16</v>
      </c>
      <c r="H361" s="22"/>
    </row>
    <row r="362" spans="1:8" outlineLevel="1" x14ac:dyDescent="0.25">
      <c r="A362" s="23" t="s">
        <v>20</v>
      </c>
      <c r="B362" s="24" t="s">
        <v>16</v>
      </c>
      <c r="H362" s="22"/>
    </row>
    <row r="363" spans="1:8" outlineLevel="1" x14ac:dyDescent="0.25">
      <c r="A363" s="23" t="s">
        <v>19</v>
      </c>
      <c r="B363" s="24" t="s">
        <v>16</v>
      </c>
      <c r="H363" s="22"/>
    </row>
    <row r="364" spans="1:8" outlineLevel="1" x14ac:dyDescent="0.25">
      <c r="A364" s="23" t="s">
        <v>18</v>
      </c>
      <c r="B364" s="24" t="s">
        <v>16</v>
      </c>
      <c r="H364" s="22"/>
    </row>
    <row r="365" spans="1:8" outlineLevel="1" x14ac:dyDescent="0.25">
      <c r="A365" s="23" t="s">
        <v>17</v>
      </c>
      <c r="B365" s="24" t="s">
        <v>16</v>
      </c>
      <c r="H365" s="22"/>
    </row>
    <row r="366" spans="1:8" x14ac:dyDescent="0.25">
      <c r="H366" s="22"/>
    </row>
    <row r="367" spans="1:8" x14ac:dyDescent="0.25">
      <c r="H367" s="22"/>
    </row>
    <row r="368" spans="1:8" x14ac:dyDescent="0.25">
      <c r="H368" s="22"/>
    </row>
    <row r="369" spans="8:8" x14ac:dyDescent="0.25">
      <c r="H369" s="22"/>
    </row>
    <row r="370" spans="8:8" x14ac:dyDescent="0.25">
      <c r="H370" s="22"/>
    </row>
    <row r="371" spans="8:8" x14ac:dyDescent="0.25">
      <c r="H371" s="22"/>
    </row>
    <row r="372" spans="8:8" x14ac:dyDescent="0.25">
      <c r="H372" s="22"/>
    </row>
    <row r="373" spans="8:8" x14ac:dyDescent="0.25">
      <c r="H373" s="22"/>
    </row>
    <row r="374" spans="8:8" x14ac:dyDescent="0.25">
      <c r="H374" s="22"/>
    </row>
    <row r="375" spans="8:8" x14ac:dyDescent="0.25">
      <c r="H375" s="22"/>
    </row>
    <row r="376" spans="8:8" x14ac:dyDescent="0.25">
      <c r="H376" s="22"/>
    </row>
    <row r="377" spans="8:8" x14ac:dyDescent="0.25">
      <c r="H377" s="22"/>
    </row>
    <row r="378" spans="8:8" x14ac:dyDescent="0.25">
      <c r="H378" s="22"/>
    </row>
    <row r="379" spans="8:8" x14ac:dyDescent="0.25">
      <c r="H379" s="22"/>
    </row>
    <row r="380" spans="8:8" x14ac:dyDescent="0.25">
      <c r="H380" s="22"/>
    </row>
    <row r="381" spans="8:8" x14ac:dyDescent="0.25">
      <c r="H381" s="22"/>
    </row>
    <row r="382" spans="8:8" x14ac:dyDescent="0.25">
      <c r="H382" s="22"/>
    </row>
    <row r="383" spans="8:8" x14ac:dyDescent="0.25">
      <c r="H383" s="22"/>
    </row>
    <row r="384" spans="8:8" x14ac:dyDescent="0.25">
      <c r="H384" s="22"/>
    </row>
    <row r="385" spans="8:8" x14ac:dyDescent="0.25">
      <c r="H385" s="22"/>
    </row>
    <row r="386" spans="8:8" x14ac:dyDescent="0.25">
      <c r="H386" s="22"/>
    </row>
    <row r="387" spans="8:8" x14ac:dyDescent="0.25">
      <c r="H387" s="22"/>
    </row>
    <row r="388" spans="8:8" x14ac:dyDescent="0.25">
      <c r="H388" s="22"/>
    </row>
    <row r="389" spans="8:8" x14ac:dyDescent="0.25">
      <c r="H389" s="22"/>
    </row>
    <row r="390" spans="8:8" x14ac:dyDescent="0.25">
      <c r="H390" s="22"/>
    </row>
    <row r="391" spans="8:8" x14ac:dyDescent="0.25">
      <c r="H391" s="22"/>
    </row>
    <row r="392" spans="8:8" x14ac:dyDescent="0.25">
      <c r="H392" s="22"/>
    </row>
    <row r="393" spans="8:8" x14ac:dyDescent="0.25">
      <c r="H393" s="22"/>
    </row>
    <row r="394" spans="8:8" x14ac:dyDescent="0.25">
      <c r="H394" s="22"/>
    </row>
    <row r="395" spans="8:8" x14ac:dyDescent="0.25">
      <c r="H395" s="22"/>
    </row>
    <row r="396" spans="8:8" x14ac:dyDescent="0.25">
      <c r="H396" s="22"/>
    </row>
    <row r="397" spans="8:8" x14ac:dyDescent="0.25">
      <c r="H397" s="22"/>
    </row>
    <row r="398" spans="8:8" x14ac:dyDescent="0.25">
      <c r="H398" s="22"/>
    </row>
    <row r="399" spans="8:8" x14ac:dyDescent="0.25">
      <c r="H399" s="22"/>
    </row>
    <row r="400" spans="8:8" x14ac:dyDescent="0.25">
      <c r="H400" s="22"/>
    </row>
    <row r="401" spans="8:8" x14ac:dyDescent="0.25">
      <c r="H401" s="22"/>
    </row>
    <row r="402" spans="8:8" x14ac:dyDescent="0.25">
      <c r="H402" s="22"/>
    </row>
    <row r="403" spans="8:8" x14ac:dyDescent="0.25">
      <c r="H403" s="22"/>
    </row>
    <row r="404" spans="8:8" x14ac:dyDescent="0.25">
      <c r="H404" s="22"/>
    </row>
    <row r="405" spans="8:8" x14ac:dyDescent="0.25">
      <c r="H405" s="22"/>
    </row>
    <row r="406" spans="8:8" x14ac:dyDescent="0.25">
      <c r="H406" s="22"/>
    </row>
    <row r="407" spans="8:8" x14ac:dyDescent="0.25">
      <c r="H407" s="22"/>
    </row>
    <row r="408" spans="8:8" x14ac:dyDescent="0.25">
      <c r="H408" s="22"/>
    </row>
    <row r="409" spans="8:8" x14ac:dyDescent="0.25">
      <c r="H409" s="22"/>
    </row>
    <row r="410" spans="8:8" x14ac:dyDescent="0.25">
      <c r="H410" s="22"/>
    </row>
    <row r="411" spans="8:8" x14ac:dyDescent="0.25">
      <c r="H411" s="22"/>
    </row>
    <row r="412" spans="8:8" x14ac:dyDescent="0.25">
      <c r="H412" s="22"/>
    </row>
    <row r="413" spans="8:8" x14ac:dyDescent="0.25">
      <c r="H413" s="22"/>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xr:uid="{00000000-0009-0000-0000-000003000000}">
    <sortState ref="L113:L127">
      <sortCondition ref="L112:L126"/>
    </sortState>
  </autoFilter>
  <hyperlinks>
    <hyperlink ref="B6" location="'A. HTT General'!B13" display="1. Basic Facts" xr:uid="{586CED0F-B456-4839-BA03-7A441922E0AD}"/>
    <hyperlink ref="B7" location="'A. HTT General'!B26" display="2. Regulatory Summary" xr:uid="{8D45A4B0-107D-4266-9B75-41910BEB28DD}"/>
    <hyperlink ref="B8" location="'A. HTT General'!B36" display="3. General Cover Pool / Covered Bond Information" xr:uid="{65F829D0-87AC-4006-BBC7-E36604BCCA27}"/>
    <hyperlink ref="B9" location="'A. HTT General'!B285" display="4. References to Capital Requirements Regulation (CRR) 129(7)" xr:uid="{3598FCBD-6D7A-4AB9-A484-1A57A735EA9F}"/>
    <hyperlink ref="B11" location="'A. HTT General'!B319" display="6. Other relevant information" xr:uid="{D2B47FC2-9FDF-4CAC-ADDF-E5075B0D2928}"/>
    <hyperlink ref="C289" location="'A. HTT General'!A39" display="'A. HTT General'!A39" xr:uid="{543887FB-A637-4E44-8400-BAEF1CA4FC6E}"/>
    <hyperlink ref="C290" location="'B1. HTT Mortgage Assets'!B43" display="'B1. HTT Mortgage Assets'!B43" xr:uid="{E353098C-9EB6-4015-B4A4-FA94D7CBFAEB}"/>
    <hyperlink ref="D290" location="'B2. HTT Public Sector Assets'!B48" display="'B2. HTT Public Sector Assets'!B48" xr:uid="{921C8539-2D23-4AF1-B963-6CE646A2BA6E}"/>
    <hyperlink ref="C291" location="'A. HTT General'!A52" display="'A. HTT General'!A52" xr:uid="{131BF78E-677C-42A1-A24E-10D76063C877}"/>
    <hyperlink ref="C295" location="'A. HTT General'!B163" display="'A. HTT General'!B163" xr:uid="{B6888BC4-4956-4163-8641-16224C580810}"/>
    <hyperlink ref="C296" location="'A. HTT General'!B137" display="'A. HTT General'!B137" xr:uid="{DBEB7A83-A067-49DB-9CB7-8EC29AB2FB87}"/>
    <hyperlink ref="C297" location="'C. HTT Harmonised Glossary'!B17" display="'C. HTT Harmonised Glossary'!B17" xr:uid="{DD0B6F8C-C731-4B75-A337-DDCE21CDD36F}"/>
    <hyperlink ref="C298" location="'A. HTT General'!B65" display="'A. HTT General'!B65" xr:uid="{93B38631-0701-403C-83A2-5914DBD2C654}"/>
    <hyperlink ref="C299" location="'A. HTT General'!B88" display="'A. HTT General'!B88" xr:uid="{93A3FE70-CE6F-4129-8C64-27A624A04E9C}"/>
    <hyperlink ref="C300" location="'B1. HTT Mortgage Assets'!B160" display="'B1. HTT Mortgage Assets'!B160" xr:uid="{6E392151-01C8-4562-A39C-D0132D2B9F18}"/>
    <hyperlink ref="D300" location="'B2. HTT Public Sector Assets'!B166" display="'B2. HTT Public Sector Assets'!B166" xr:uid="{AA27876E-2548-44E4-8D9A-17019E007F03}"/>
    <hyperlink ref="B27" r:id="rId1" display="UCITS Compliance" xr:uid="{ADA783D1-5714-4216-8663-D618BCCFD816}"/>
    <hyperlink ref="B28" r:id="rId2" xr:uid="{853A45E1-ED77-43F4-9B97-013482093E04}"/>
    <hyperlink ref="B29" r:id="rId3" xr:uid="{420E1078-A8D6-4649-8F9E-A5FEC9323E5A}"/>
    <hyperlink ref="B10" location="'A. HTT General'!B311" display="5. References to Capital Requirements Regulation (CRR) 129(1)" xr:uid="{A8374476-4A83-4397-BADF-F0DE0EE5FDAA}"/>
    <hyperlink ref="D292" location="'B1. HTT Mortgage Assets'!B287" display="'B1. HTT Mortgage Assets'!B287" xr:uid="{71A742A2-C696-4555-8D29-2D8056C9D60E}"/>
    <hyperlink ref="C292" location="'B1. HTT Mortgage Assets'!B186" display="'B1. HTT Mortgage Assets'!B186" xr:uid="{6B0EDDC1-7BA1-46A5-A65D-E78F6C8EDB94}"/>
    <hyperlink ref="C288" location="'A. HTT General'!A38" display="'A. HTT General'!A38" xr:uid="{6D7E7E9E-7657-44D0-B371-CF956477CBCA}"/>
    <hyperlink ref="C294" location="'A. HTT General'!B111" display="'A. HTT General'!B111" xr:uid="{A65CBDE9-C701-4413-BAAD-53127EE49080}"/>
    <hyperlink ref="F292" location="'B2. HTT Public Sector Assets'!A18" display="'B2. HTT Public Sector Assets'!A18" xr:uid="{AC4F6103-4C91-4153-BEF0-AC30247A4039}"/>
    <hyperlink ref="D293" location="'B2. HTT Public Sector Assets'!B129" display="'B2. HTT Public Sector Assets'!B129" xr:uid="{649D5D02-ADAB-4EBC-8408-461A2546A2C3}"/>
    <hyperlink ref="C293" location="'B1. HTT Mortgage Assets'!B149" display="'B1. HTT Mortgage Assets'!B149" xr:uid="{507751A1-D26D-4175-930E-854E0EB2AC91}"/>
    <hyperlink ref="C16" r:id="rId4" xr:uid="{9281BFCB-8576-4D4B-9B65-A67348A6F566}"/>
    <hyperlink ref="C29" r:id="rId5" xr:uid="{93BDD3CF-7208-43CB-B10A-953C5747D986}"/>
    <hyperlink ref="C229" r:id="rId6" xr:uid="{2C2EF047-1E3A-4C41-A164-25B344524916}"/>
  </hyperlinks>
  <pageMargins left="0.70866141732283472" right="0.70866141732283472" top="0.74803149606299213" bottom="0.74803149606299213" header="0.31496062992125984" footer="0.31496062992125984"/>
  <pageSetup paperSize="9" scale="50" fitToHeight="0" orientation="landscape" r:id="rId7"/>
  <headerFooter>
    <oddHeader>&amp;R&amp;G</oddHeader>
    <oddFooter>&amp;L&amp;1#&amp;"Calibri"&amp;10&amp;K000000Internal</oddFooter>
  </headerFooter>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5A41DF-AA24-43DB-8BD7-96A1BE76CF3E}">
  <sheetPr>
    <tabColor rgb="FFE36E00"/>
  </sheetPr>
  <dimension ref="A1:N393"/>
  <sheetViews>
    <sheetView zoomScale="90" zoomScaleNormal="90" workbookViewId="0">
      <selection activeCell="G16" sqref="G16"/>
    </sheetView>
  </sheetViews>
  <sheetFormatPr defaultColWidth="8.85546875" defaultRowHeight="15" outlineLevelRow="1" x14ac:dyDescent="0.25"/>
  <cols>
    <col min="1" max="1" width="13.85546875" style="45" customWidth="1"/>
    <col min="2" max="2" width="60.85546875" style="45" customWidth="1"/>
    <col min="3" max="3" width="41" style="45" customWidth="1"/>
    <col min="4" max="4" width="40.85546875" style="45" customWidth="1"/>
    <col min="5" max="5" width="6.5703125" style="45" customWidth="1"/>
    <col min="6" max="6" width="41.5703125" style="45" customWidth="1"/>
    <col min="7" max="7" width="41.5703125" style="88" customWidth="1"/>
    <col min="8" max="16384" width="8.85546875" style="87"/>
  </cols>
  <sheetData>
    <row r="1" spans="1:7" ht="31.5" x14ac:dyDescent="0.25">
      <c r="A1" s="132" t="s">
        <v>985</v>
      </c>
      <c r="B1" s="132"/>
      <c r="C1" s="88"/>
      <c r="D1" s="88"/>
      <c r="E1" s="88"/>
      <c r="F1" s="131" t="s">
        <v>500</v>
      </c>
    </row>
    <row r="2" spans="1:7" ht="15.75" thickBot="1" x14ac:dyDescent="0.3">
      <c r="A2" s="88"/>
      <c r="B2" s="88"/>
      <c r="C2" s="88"/>
      <c r="D2" s="88"/>
      <c r="E2" s="88"/>
      <c r="F2" s="88"/>
    </row>
    <row r="3" spans="1:7" ht="19.5" thickBot="1" x14ac:dyDescent="0.3">
      <c r="A3" s="128"/>
      <c r="B3" s="130" t="s">
        <v>499</v>
      </c>
      <c r="C3" s="129" t="s">
        <v>319</v>
      </c>
      <c r="D3" s="128"/>
      <c r="E3" s="128"/>
      <c r="F3" s="88"/>
      <c r="G3" s="128"/>
    </row>
    <row r="4" spans="1:7" ht="15.75" thickBot="1" x14ac:dyDescent="0.3"/>
    <row r="5" spans="1:7" ht="18.75" x14ac:dyDescent="0.25">
      <c r="A5" s="126"/>
      <c r="B5" s="127" t="s">
        <v>984</v>
      </c>
      <c r="C5" s="126"/>
      <c r="E5" s="125"/>
      <c r="F5" s="125"/>
    </row>
    <row r="6" spans="1:7" x14ac:dyDescent="0.25">
      <c r="B6" s="124" t="s">
        <v>982</v>
      </c>
    </row>
    <row r="7" spans="1:7" x14ac:dyDescent="0.25">
      <c r="B7" s="123" t="s">
        <v>744</v>
      </c>
    </row>
    <row r="8" spans="1:7" ht="15.75" thickBot="1" x14ac:dyDescent="0.3">
      <c r="B8" s="122" t="s">
        <v>983</v>
      </c>
    </row>
    <row r="9" spans="1:7" x14ac:dyDescent="0.25">
      <c r="B9" s="121"/>
    </row>
    <row r="10" spans="1:7" ht="37.5" x14ac:dyDescent="0.25">
      <c r="A10" s="120" t="s">
        <v>495</v>
      </c>
      <c r="B10" s="120" t="s">
        <v>982</v>
      </c>
      <c r="C10" s="119"/>
      <c r="D10" s="119"/>
      <c r="E10" s="119"/>
      <c r="F10" s="119"/>
      <c r="G10" s="118"/>
    </row>
    <row r="11" spans="1:7" ht="15" customHeight="1" x14ac:dyDescent="0.25">
      <c r="A11" s="93"/>
      <c r="B11" s="94" t="s">
        <v>981</v>
      </c>
      <c r="C11" s="93" t="s">
        <v>206</v>
      </c>
      <c r="D11" s="93"/>
      <c r="E11" s="93"/>
      <c r="F11" s="92" t="s">
        <v>751</v>
      </c>
      <c r="G11" s="92"/>
    </row>
    <row r="12" spans="1:7" x14ac:dyDescent="0.25">
      <c r="A12" s="45" t="s">
        <v>980</v>
      </c>
      <c r="B12" s="45" t="s">
        <v>979</v>
      </c>
      <c r="C12" s="47">
        <v>53043.345723329781</v>
      </c>
      <c r="F12" s="107">
        <f>IF($C$15=0,"",IF(C12="[for completion]","",C12/$C$15))</f>
        <v>1</v>
      </c>
    </row>
    <row r="13" spans="1:7" x14ac:dyDescent="0.25">
      <c r="A13" s="45" t="s">
        <v>978</v>
      </c>
      <c r="B13" s="45" t="s">
        <v>977</v>
      </c>
      <c r="C13" s="47">
        <v>0</v>
      </c>
      <c r="F13" s="107">
        <f>IF($C$15=0,"",IF(C13="[for completion]","",C13/$C$15))</f>
        <v>0</v>
      </c>
    </row>
    <row r="14" spans="1:7" x14ac:dyDescent="0.25">
      <c r="A14" s="45" t="s">
        <v>976</v>
      </c>
      <c r="B14" s="45" t="s">
        <v>198</v>
      </c>
      <c r="C14" s="47">
        <v>0</v>
      </c>
      <c r="F14" s="107">
        <f>IF($C$15=0,"",IF(C14="[for completion]","",C14/$C$15))</f>
        <v>0</v>
      </c>
    </row>
    <row r="15" spans="1:7" x14ac:dyDescent="0.25">
      <c r="A15" s="45" t="s">
        <v>975</v>
      </c>
      <c r="B15" s="117" t="s">
        <v>196</v>
      </c>
      <c r="C15" s="47">
        <f>SUM(C12:C14)</f>
        <v>53043.345723329781</v>
      </c>
      <c r="F15" s="89">
        <f>SUM(F12:F14)</f>
        <v>1</v>
      </c>
    </row>
    <row r="16" spans="1:7" outlineLevel="1" x14ac:dyDescent="0.25">
      <c r="A16" s="45" t="s">
        <v>974</v>
      </c>
      <c r="B16" s="90"/>
      <c r="F16" s="96"/>
    </row>
    <row r="17" spans="1:7" outlineLevel="1" x14ac:dyDescent="0.25">
      <c r="A17" s="45" t="s">
        <v>973</v>
      </c>
      <c r="B17" s="90"/>
      <c r="F17" s="96"/>
    </row>
    <row r="18" spans="1:7" outlineLevel="1" x14ac:dyDescent="0.25">
      <c r="A18" s="45" t="s">
        <v>972</v>
      </c>
      <c r="B18" s="90"/>
      <c r="F18" s="96"/>
    </row>
    <row r="19" spans="1:7" outlineLevel="1" x14ac:dyDescent="0.25">
      <c r="A19" s="45" t="s">
        <v>971</v>
      </c>
      <c r="B19" s="90"/>
      <c r="F19" s="96"/>
    </row>
    <row r="20" spans="1:7" outlineLevel="1" x14ac:dyDescent="0.25">
      <c r="A20" s="45" t="s">
        <v>970</v>
      </c>
      <c r="B20" s="90"/>
      <c r="F20" s="96"/>
    </row>
    <row r="21" spans="1:7" outlineLevel="1" x14ac:dyDescent="0.25">
      <c r="A21" s="45" t="s">
        <v>969</v>
      </c>
      <c r="B21" s="90"/>
      <c r="F21" s="96"/>
    </row>
    <row r="22" spans="1:7" outlineLevel="1" x14ac:dyDescent="0.25">
      <c r="A22" s="45" t="s">
        <v>968</v>
      </c>
      <c r="B22" s="90"/>
      <c r="F22" s="96"/>
    </row>
    <row r="23" spans="1:7" outlineLevel="1" x14ac:dyDescent="0.25">
      <c r="A23" s="45" t="s">
        <v>967</v>
      </c>
      <c r="B23" s="90"/>
      <c r="F23" s="96"/>
    </row>
    <row r="24" spans="1:7" outlineLevel="1" x14ac:dyDescent="0.25">
      <c r="A24" s="45" t="s">
        <v>966</v>
      </c>
      <c r="B24" s="90"/>
      <c r="F24" s="96"/>
    </row>
    <row r="25" spans="1:7" outlineLevel="1" x14ac:dyDescent="0.25">
      <c r="A25" s="45" t="s">
        <v>965</v>
      </c>
      <c r="B25" s="90"/>
      <c r="F25" s="96"/>
    </row>
    <row r="26" spans="1:7" outlineLevel="1" x14ac:dyDescent="0.25">
      <c r="A26" s="45" t="s">
        <v>964</v>
      </c>
      <c r="B26" s="90"/>
      <c r="C26" s="87"/>
      <c r="D26" s="87"/>
      <c r="E26" s="87"/>
      <c r="F26" s="96"/>
    </row>
    <row r="27" spans="1:7" ht="15" customHeight="1" x14ac:dyDescent="0.25">
      <c r="A27" s="93"/>
      <c r="B27" s="94" t="s">
        <v>963</v>
      </c>
      <c r="C27" s="93" t="s">
        <v>962</v>
      </c>
      <c r="D27" s="93" t="s">
        <v>961</v>
      </c>
      <c r="E27" s="104"/>
      <c r="F27" s="93" t="s">
        <v>960</v>
      </c>
      <c r="G27" s="92"/>
    </row>
    <row r="28" spans="1:7" x14ac:dyDescent="0.25">
      <c r="A28" s="45" t="s">
        <v>959</v>
      </c>
      <c r="B28" s="45" t="s">
        <v>958</v>
      </c>
      <c r="C28" s="106">
        <v>188698</v>
      </c>
      <c r="D28" s="45" t="s">
        <v>441</v>
      </c>
      <c r="F28" s="106">
        <f>C28</f>
        <v>188698</v>
      </c>
    </row>
    <row r="29" spans="1:7" outlineLevel="1" x14ac:dyDescent="0.25">
      <c r="A29" s="45" t="s">
        <v>957</v>
      </c>
      <c r="B29" s="113"/>
    </row>
    <row r="30" spans="1:7" outlineLevel="1" x14ac:dyDescent="0.25">
      <c r="A30" s="45" t="s">
        <v>956</v>
      </c>
      <c r="B30" s="113"/>
    </row>
    <row r="31" spans="1:7" outlineLevel="1" x14ac:dyDescent="0.25">
      <c r="A31" s="45" t="s">
        <v>955</v>
      </c>
      <c r="B31" s="113"/>
    </row>
    <row r="32" spans="1:7" outlineLevel="1" x14ac:dyDescent="0.25">
      <c r="A32" s="45" t="s">
        <v>954</v>
      </c>
      <c r="B32" s="113"/>
    </row>
    <row r="33" spans="1:7" outlineLevel="1" x14ac:dyDescent="0.25">
      <c r="A33" s="45" t="s">
        <v>953</v>
      </c>
      <c r="B33" s="113"/>
    </row>
    <row r="34" spans="1:7" outlineLevel="1" x14ac:dyDescent="0.25">
      <c r="A34" s="45" t="s">
        <v>952</v>
      </c>
      <c r="B34" s="113"/>
    </row>
    <row r="35" spans="1:7" ht="15" customHeight="1" x14ac:dyDescent="0.25">
      <c r="A35" s="93"/>
      <c r="B35" s="94" t="s">
        <v>951</v>
      </c>
      <c r="C35" s="93" t="s">
        <v>643</v>
      </c>
      <c r="D35" s="93" t="s">
        <v>578</v>
      </c>
      <c r="E35" s="104"/>
      <c r="F35" s="92" t="s">
        <v>751</v>
      </c>
      <c r="G35" s="92"/>
    </row>
    <row r="36" spans="1:7" x14ac:dyDescent="0.25">
      <c r="A36" s="45" t="s">
        <v>950</v>
      </c>
      <c r="B36" s="45" t="s">
        <v>949</v>
      </c>
      <c r="C36" s="89">
        <v>4.9373263248892938E-4</v>
      </c>
      <c r="D36" s="89" t="s">
        <v>441</v>
      </c>
      <c r="F36" s="89">
        <f>C36</f>
        <v>4.9373263248892938E-4</v>
      </c>
    </row>
    <row r="37" spans="1:7" outlineLevel="1" x14ac:dyDescent="0.25">
      <c r="A37" s="45" t="s">
        <v>948</v>
      </c>
      <c r="C37" s="89"/>
      <c r="D37" s="89"/>
      <c r="F37" s="89"/>
    </row>
    <row r="38" spans="1:7" outlineLevel="1" x14ac:dyDescent="0.25">
      <c r="A38" s="45" t="s">
        <v>947</v>
      </c>
      <c r="C38" s="89"/>
      <c r="D38" s="89"/>
      <c r="F38" s="89"/>
    </row>
    <row r="39" spans="1:7" outlineLevel="1" x14ac:dyDescent="0.25">
      <c r="A39" s="45" t="s">
        <v>946</v>
      </c>
      <c r="C39" s="89"/>
      <c r="D39" s="89"/>
      <c r="F39" s="89"/>
    </row>
    <row r="40" spans="1:7" outlineLevel="1" x14ac:dyDescent="0.25">
      <c r="A40" s="45" t="s">
        <v>945</v>
      </c>
      <c r="C40" s="89"/>
      <c r="D40" s="89"/>
      <c r="F40" s="89"/>
    </row>
    <row r="41" spans="1:7" outlineLevel="1" x14ac:dyDescent="0.25">
      <c r="A41" s="45" t="s">
        <v>944</v>
      </c>
      <c r="C41" s="89"/>
      <c r="D41" s="89"/>
      <c r="F41" s="89"/>
    </row>
    <row r="42" spans="1:7" outlineLevel="1" x14ac:dyDescent="0.25">
      <c r="A42" s="45" t="s">
        <v>943</v>
      </c>
      <c r="C42" s="89"/>
      <c r="D42" s="89"/>
      <c r="F42" s="89"/>
    </row>
    <row r="43" spans="1:7" ht="15" customHeight="1" x14ac:dyDescent="0.25">
      <c r="A43" s="93"/>
      <c r="B43" s="94" t="s">
        <v>942</v>
      </c>
      <c r="C43" s="93" t="s">
        <v>643</v>
      </c>
      <c r="D43" s="93" t="s">
        <v>578</v>
      </c>
      <c r="E43" s="104"/>
      <c r="F43" s="92" t="s">
        <v>751</v>
      </c>
      <c r="G43" s="92"/>
    </row>
    <row r="44" spans="1:7" x14ac:dyDescent="0.25">
      <c r="A44" s="45" t="s">
        <v>941</v>
      </c>
      <c r="B44" s="116" t="s">
        <v>940</v>
      </c>
      <c r="C44" s="115">
        <f>SUM(C45:C72)</f>
        <v>0</v>
      </c>
      <c r="D44" s="115">
        <f>SUM(D45:D72)</f>
        <v>0</v>
      </c>
      <c r="E44" s="89"/>
      <c r="F44" s="115">
        <f>SUM(F45:F72)</f>
        <v>0</v>
      </c>
      <c r="G44" s="45"/>
    </row>
    <row r="45" spans="1:7" x14ac:dyDescent="0.25">
      <c r="A45" s="45" t="s">
        <v>939</v>
      </c>
      <c r="B45" s="45" t="s">
        <v>938</v>
      </c>
      <c r="C45" s="89">
        <v>0</v>
      </c>
      <c r="D45" s="89" t="s">
        <v>441</v>
      </c>
      <c r="E45" s="89"/>
      <c r="F45" s="89">
        <v>0</v>
      </c>
      <c r="G45" s="45"/>
    </row>
    <row r="46" spans="1:7" x14ac:dyDescent="0.25">
      <c r="A46" s="45" t="s">
        <v>937</v>
      </c>
      <c r="B46" s="45" t="s">
        <v>936</v>
      </c>
      <c r="C46" s="89">
        <v>0</v>
      </c>
      <c r="D46" s="89" t="s">
        <v>441</v>
      </c>
      <c r="E46" s="89"/>
      <c r="F46" s="89">
        <v>0</v>
      </c>
      <c r="G46" s="45"/>
    </row>
    <row r="47" spans="1:7" x14ac:dyDescent="0.25">
      <c r="A47" s="45" t="s">
        <v>935</v>
      </c>
      <c r="B47" s="45" t="s">
        <v>934</v>
      </c>
      <c r="C47" s="89">
        <v>0</v>
      </c>
      <c r="D47" s="89" t="s">
        <v>441</v>
      </c>
      <c r="E47" s="89"/>
      <c r="F47" s="89">
        <v>0</v>
      </c>
      <c r="G47" s="45"/>
    </row>
    <row r="48" spans="1:7" x14ac:dyDescent="0.25">
      <c r="A48" s="45" t="s">
        <v>933</v>
      </c>
      <c r="B48" s="45" t="s">
        <v>932</v>
      </c>
      <c r="C48" s="89">
        <v>0</v>
      </c>
      <c r="D48" s="89" t="s">
        <v>441</v>
      </c>
      <c r="E48" s="89"/>
      <c r="F48" s="89">
        <v>0</v>
      </c>
      <c r="G48" s="45"/>
    </row>
    <row r="49" spans="1:7" x14ac:dyDescent="0.25">
      <c r="A49" s="45" t="s">
        <v>931</v>
      </c>
      <c r="B49" s="45" t="s">
        <v>930</v>
      </c>
      <c r="C49" s="89">
        <v>0</v>
      </c>
      <c r="D49" s="89" t="s">
        <v>441</v>
      </c>
      <c r="E49" s="89"/>
      <c r="F49" s="89">
        <v>0</v>
      </c>
      <c r="G49" s="45"/>
    </row>
    <row r="50" spans="1:7" x14ac:dyDescent="0.25">
      <c r="A50" s="45" t="s">
        <v>929</v>
      </c>
      <c r="B50" s="45" t="s">
        <v>928</v>
      </c>
      <c r="C50" s="89">
        <v>0</v>
      </c>
      <c r="D50" s="89" t="s">
        <v>441</v>
      </c>
      <c r="E50" s="89"/>
      <c r="F50" s="89">
        <v>0</v>
      </c>
      <c r="G50" s="45"/>
    </row>
    <row r="51" spans="1:7" x14ac:dyDescent="0.25">
      <c r="A51" s="45" t="s">
        <v>927</v>
      </c>
      <c r="B51" s="45" t="s">
        <v>926</v>
      </c>
      <c r="C51" s="89">
        <v>0</v>
      </c>
      <c r="D51" s="89" t="s">
        <v>441</v>
      </c>
      <c r="E51" s="89"/>
      <c r="F51" s="89">
        <v>0</v>
      </c>
      <c r="G51" s="45"/>
    </row>
    <row r="52" spans="1:7" x14ac:dyDescent="0.25">
      <c r="A52" s="45" t="s">
        <v>925</v>
      </c>
      <c r="B52" s="45" t="s">
        <v>924</v>
      </c>
      <c r="C52" s="89">
        <v>0</v>
      </c>
      <c r="D52" s="89" t="s">
        <v>441</v>
      </c>
      <c r="E52" s="89"/>
      <c r="F52" s="89">
        <v>0</v>
      </c>
      <c r="G52" s="45"/>
    </row>
    <row r="53" spans="1:7" x14ac:dyDescent="0.25">
      <c r="A53" s="45" t="s">
        <v>923</v>
      </c>
      <c r="B53" s="45" t="s">
        <v>922</v>
      </c>
      <c r="C53" s="89">
        <v>0</v>
      </c>
      <c r="D53" s="89" t="s">
        <v>441</v>
      </c>
      <c r="E53" s="89"/>
      <c r="F53" s="89">
        <v>0</v>
      </c>
      <c r="G53" s="45"/>
    </row>
    <row r="54" spans="1:7" x14ac:dyDescent="0.25">
      <c r="A54" s="45" t="s">
        <v>921</v>
      </c>
      <c r="B54" s="45" t="s">
        <v>920</v>
      </c>
      <c r="C54" s="89">
        <v>0</v>
      </c>
      <c r="D54" s="89" t="s">
        <v>441</v>
      </c>
      <c r="E54" s="89"/>
      <c r="F54" s="89">
        <v>0</v>
      </c>
      <c r="G54" s="45"/>
    </row>
    <row r="55" spans="1:7" x14ac:dyDescent="0.25">
      <c r="A55" s="45" t="s">
        <v>919</v>
      </c>
      <c r="B55" s="45" t="s">
        <v>918</v>
      </c>
      <c r="C55" s="89">
        <v>0</v>
      </c>
      <c r="D55" s="89" t="s">
        <v>441</v>
      </c>
      <c r="E55" s="89"/>
      <c r="F55" s="89">
        <v>0</v>
      </c>
      <c r="G55" s="45"/>
    </row>
    <row r="56" spans="1:7" x14ac:dyDescent="0.25">
      <c r="A56" s="45" t="s">
        <v>917</v>
      </c>
      <c r="B56" s="45" t="s">
        <v>916</v>
      </c>
      <c r="C56" s="89">
        <v>0</v>
      </c>
      <c r="D56" s="89" t="s">
        <v>441</v>
      </c>
      <c r="E56" s="89"/>
      <c r="F56" s="89">
        <v>0</v>
      </c>
      <c r="G56" s="45"/>
    </row>
    <row r="57" spans="1:7" x14ac:dyDescent="0.25">
      <c r="A57" s="45" t="s">
        <v>915</v>
      </c>
      <c r="B57" s="45" t="s">
        <v>914</v>
      </c>
      <c r="C57" s="89">
        <v>0</v>
      </c>
      <c r="D57" s="89" t="s">
        <v>441</v>
      </c>
      <c r="E57" s="89"/>
      <c r="F57" s="89">
        <v>0</v>
      </c>
      <c r="G57" s="45"/>
    </row>
    <row r="58" spans="1:7" x14ac:dyDescent="0.25">
      <c r="A58" s="45" t="s">
        <v>913</v>
      </c>
      <c r="B58" s="45" t="s">
        <v>912</v>
      </c>
      <c r="C58" s="89">
        <v>0</v>
      </c>
      <c r="D58" s="89" t="s">
        <v>441</v>
      </c>
      <c r="E58" s="89"/>
      <c r="F58" s="89">
        <v>0</v>
      </c>
      <c r="G58" s="45"/>
    </row>
    <row r="59" spans="1:7" x14ac:dyDescent="0.25">
      <c r="A59" s="45" t="s">
        <v>911</v>
      </c>
      <c r="B59" s="45" t="s">
        <v>910</v>
      </c>
      <c r="C59" s="89">
        <v>0</v>
      </c>
      <c r="D59" s="89" t="s">
        <v>441</v>
      </c>
      <c r="E59" s="89"/>
      <c r="F59" s="89">
        <v>0</v>
      </c>
      <c r="G59" s="45"/>
    </row>
    <row r="60" spans="1:7" x14ac:dyDescent="0.25">
      <c r="A60" s="45" t="s">
        <v>909</v>
      </c>
      <c r="B60" s="45" t="s">
        <v>908</v>
      </c>
      <c r="C60" s="89">
        <v>0</v>
      </c>
      <c r="D60" s="89" t="s">
        <v>441</v>
      </c>
      <c r="E60" s="89"/>
      <c r="F60" s="89">
        <v>0</v>
      </c>
      <c r="G60" s="45"/>
    </row>
    <row r="61" spans="1:7" x14ac:dyDescent="0.25">
      <c r="A61" s="45" t="s">
        <v>907</v>
      </c>
      <c r="B61" s="45" t="s">
        <v>906</v>
      </c>
      <c r="C61" s="89">
        <v>0</v>
      </c>
      <c r="D61" s="89" t="s">
        <v>441</v>
      </c>
      <c r="E61" s="89"/>
      <c r="F61" s="89">
        <v>0</v>
      </c>
      <c r="G61" s="45"/>
    </row>
    <row r="62" spans="1:7" x14ac:dyDescent="0.25">
      <c r="A62" s="45" t="s">
        <v>905</v>
      </c>
      <c r="B62" s="45" t="s">
        <v>904</v>
      </c>
      <c r="C62" s="89">
        <v>0</v>
      </c>
      <c r="D62" s="89" t="s">
        <v>441</v>
      </c>
      <c r="E62" s="89"/>
      <c r="F62" s="89">
        <v>0</v>
      </c>
      <c r="G62" s="45"/>
    </row>
    <row r="63" spans="1:7" x14ac:dyDescent="0.25">
      <c r="A63" s="45" t="s">
        <v>903</v>
      </c>
      <c r="B63" s="45" t="s">
        <v>902</v>
      </c>
      <c r="C63" s="89">
        <v>0</v>
      </c>
      <c r="D63" s="89" t="s">
        <v>441</v>
      </c>
      <c r="E63" s="89"/>
      <c r="F63" s="89">
        <v>0</v>
      </c>
      <c r="G63" s="45"/>
    </row>
    <row r="64" spans="1:7" x14ac:dyDescent="0.25">
      <c r="A64" s="45" t="s">
        <v>901</v>
      </c>
      <c r="B64" s="45" t="s">
        <v>900</v>
      </c>
      <c r="C64" s="89">
        <v>0</v>
      </c>
      <c r="D64" s="89" t="s">
        <v>441</v>
      </c>
      <c r="E64" s="89"/>
      <c r="F64" s="89">
        <v>0</v>
      </c>
      <c r="G64" s="45"/>
    </row>
    <row r="65" spans="1:7" x14ac:dyDescent="0.25">
      <c r="A65" s="45" t="s">
        <v>899</v>
      </c>
      <c r="B65" s="45" t="s">
        <v>898</v>
      </c>
      <c r="C65" s="89">
        <v>0</v>
      </c>
      <c r="D65" s="89" t="s">
        <v>441</v>
      </c>
      <c r="E65" s="89"/>
      <c r="F65" s="89">
        <v>0</v>
      </c>
      <c r="G65" s="45"/>
    </row>
    <row r="66" spans="1:7" x14ac:dyDescent="0.25">
      <c r="A66" s="45" t="s">
        <v>897</v>
      </c>
      <c r="B66" s="45" t="s">
        <v>896</v>
      </c>
      <c r="C66" s="89">
        <v>0</v>
      </c>
      <c r="D66" s="89" t="s">
        <v>441</v>
      </c>
      <c r="E66" s="89"/>
      <c r="F66" s="89">
        <v>0</v>
      </c>
      <c r="G66" s="45"/>
    </row>
    <row r="67" spans="1:7" x14ac:dyDescent="0.25">
      <c r="A67" s="45" t="s">
        <v>895</v>
      </c>
      <c r="B67" s="45" t="s">
        <v>894</v>
      </c>
      <c r="C67" s="89">
        <v>0</v>
      </c>
      <c r="D67" s="89" t="s">
        <v>441</v>
      </c>
      <c r="E67" s="89"/>
      <c r="F67" s="89">
        <v>0</v>
      </c>
      <c r="G67" s="45"/>
    </row>
    <row r="68" spans="1:7" x14ac:dyDescent="0.25">
      <c r="A68" s="45" t="s">
        <v>893</v>
      </c>
      <c r="B68" s="45" t="s">
        <v>892</v>
      </c>
      <c r="C68" s="89">
        <v>0</v>
      </c>
      <c r="D68" s="89" t="s">
        <v>441</v>
      </c>
      <c r="E68" s="89"/>
      <c r="F68" s="89">
        <v>0</v>
      </c>
      <c r="G68" s="45"/>
    </row>
    <row r="69" spans="1:7" x14ac:dyDescent="0.25">
      <c r="A69" s="45" t="s">
        <v>891</v>
      </c>
      <c r="B69" s="45" t="s">
        <v>890</v>
      </c>
      <c r="C69" s="89">
        <v>0</v>
      </c>
      <c r="D69" s="89" t="s">
        <v>441</v>
      </c>
      <c r="E69" s="89"/>
      <c r="F69" s="89">
        <v>0</v>
      </c>
      <c r="G69" s="45"/>
    </row>
    <row r="70" spans="1:7" x14ac:dyDescent="0.25">
      <c r="A70" s="45" t="s">
        <v>889</v>
      </c>
      <c r="B70" s="45" t="s">
        <v>888</v>
      </c>
      <c r="C70" s="89">
        <v>0</v>
      </c>
      <c r="D70" s="89" t="s">
        <v>441</v>
      </c>
      <c r="E70" s="89"/>
      <c r="F70" s="89">
        <v>0</v>
      </c>
      <c r="G70" s="45"/>
    </row>
    <row r="71" spans="1:7" x14ac:dyDescent="0.25">
      <c r="A71" s="45" t="s">
        <v>887</v>
      </c>
      <c r="B71" s="45" t="s">
        <v>886</v>
      </c>
      <c r="C71" s="89">
        <v>0</v>
      </c>
      <c r="D71" s="89" t="s">
        <v>441</v>
      </c>
      <c r="E71" s="89"/>
      <c r="F71" s="89">
        <v>0</v>
      </c>
      <c r="G71" s="45"/>
    </row>
    <row r="72" spans="1:7" x14ac:dyDescent="0.25">
      <c r="A72" s="45" t="s">
        <v>885</v>
      </c>
      <c r="B72" s="45" t="s">
        <v>884</v>
      </c>
      <c r="C72" s="89">
        <v>0</v>
      </c>
      <c r="D72" s="89" t="s">
        <v>441</v>
      </c>
      <c r="E72" s="89"/>
      <c r="F72" s="89">
        <v>0</v>
      </c>
      <c r="G72" s="45"/>
    </row>
    <row r="73" spans="1:7" x14ac:dyDescent="0.25">
      <c r="A73" s="45" t="s">
        <v>883</v>
      </c>
      <c r="B73" s="116" t="s">
        <v>236</v>
      </c>
      <c r="C73" s="115">
        <f>SUM(C74:C76)</f>
        <v>0</v>
      </c>
      <c r="D73" s="115">
        <f>SUM(D74:D76)</f>
        <v>0</v>
      </c>
      <c r="E73" s="89"/>
      <c r="F73" s="115">
        <f>SUM(F74:F76)</f>
        <v>0</v>
      </c>
      <c r="G73" s="45"/>
    </row>
    <row r="74" spans="1:7" x14ac:dyDescent="0.25">
      <c r="A74" s="45" t="s">
        <v>882</v>
      </c>
      <c r="B74" s="45" t="s">
        <v>881</v>
      </c>
      <c r="C74" s="89">
        <v>0</v>
      </c>
      <c r="D74" s="89" t="s">
        <v>441</v>
      </c>
      <c r="E74" s="89"/>
      <c r="F74" s="89">
        <v>0</v>
      </c>
      <c r="G74" s="45"/>
    </row>
    <row r="75" spans="1:7" x14ac:dyDescent="0.25">
      <c r="A75" s="45" t="s">
        <v>880</v>
      </c>
      <c r="B75" s="45" t="s">
        <v>879</v>
      </c>
      <c r="C75" s="89">
        <v>0</v>
      </c>
      <c r="D75" s="89" t="s">
        <v>441</v>
      </c>
      <c r="E75" s="89"/>
      <c r="F75" s="89">
        <v>0</v>
      </c>
      <c r="G75" s="45"/>
    </row>
    <row r="76" spans="1:7" x14ac:dyDescent="0.25">
      <c r="A76" s="45" t="s">
        <v>878</v>
      </c>
      <c r="B76" s="45" t="s">
        <v>877</v>
      </c>
      <c r="C76" s="89">
        <v>0</v>
      </c>
      <c r="D76" s="89" t="s">
        <v>441</v>
      </c>
      <c r="E76" s="89"/>
      <c r="F76" s="89">
        <v>0</v>
      </c>
      <c r="G76" s="45"/>
    </row>
    <row r="77" spans="1:7" x14ac:dyDescent="0.25">
      <c r="A77" s="45" t="s">
        <v>876</v>
      </c>
      <c r="B77" s="116" t="s">
        <v>198</v>
      </c>
      <c r="C77" s="115">
        <f>SUM(C78:C87)</f>
        <v>1</v>
      </c>
      <c r="D77" s="115">
        <f>SUM(D78:D87)</f>
        <v>0</v>
      </c>
      <c r="E77" s="89"/>
      <c r="F77" s="115">
        <f>SUM(F78:F87)</f>
        <v>1</v>
      </c>
      <c r="G77" s="45"/>
    </row>
    <row r="78" spans="1:7" x14ac:dyDescent="0.25">
      <c r="A78" s="45" t="s">
        <v>875</v>
      </c>
      <c r="B78" s="91" t="s">
        <v>234</v>
      </c>
      <c r="C78" s="89">
        <v>0</v>
      </c>
      <c r="D78" s="89" t="s">
        <v>441</v>
      </c>
      <c r="E78" s="89"/>
      <c r="F78" s="89">
        <v>0</v>
      </c>
      <c r="G78" s="45"/>
    </row>
    <row r="79" spans="1:7" x14ac:dyDescent="0.25">
      <c r="A79" s="45" t="s">
        <v>874</v>
      </c>
      <c r="B79" s="91" t="s">
        <v>232</v>
      </c>
      <c r="C79" s="89">
        <v>0</v>
      </c>
      <c r="D79" s="89" t="s">
        <v>441</v>
      </c>
      <c r="E79" s="89"/>
      <c r="F79" s="89">
        <v>0</v>
      </c>
      <c r="G79" s="45"/>
    </row>
    <row r="80" spans="1:7" x14ac:dyDescent="0.25">
      <c r="A80" s="45" t="s">
        <v>873</v>
      </c>
      <c r="B80" s="91" t="s">
        <v>230</v>
      </c>
      <c r="C80" s="89">
        <v>0</v>
      </c>
      <c r="D80" s="89" t="s">
        <v>441</v>
      </c>
      <c r="E80" s="89"/>
      <c r="F80" s="89">
        <v>0</v>
      </c>
      <c r="G80" s="45"/>
    </row>
    <row r="81" spans="1:7" x14ac:dyDescent="0.25">
      <c r="A81" s="45" t="s">
        <v>872</v>
      </c>
      <c r="B81" s="91" t="s">
        <v>13</v>
      </c>
      <c r="C81" s="89">
        <v>1</v>
      </c>
      <c r="D81" s="89" t="s">
        <v>441</v>
      </c>
      <c r="E81" s="89"/>
      <c r="F81" s="89">
        <f>C81</f>
        <v>1</v>
      </c>
      <c r="G81" s="45"/>
    </row>
    <row r="82" spans="1:7" x14ac:dyDescent="0.25">
      <c r="A82" s="45" t="s">
        <v>871</v>
      </c>
      <c r="B82" s="91" t="s">
        <v>227</v>
      </c>
      <c r="C82" s="89">
        <v>0</v>
      </c>
      <c r="D82" s="89" t="s">
        <v>441</v>
      </c>
      <c r="E82" s="89"/>
      <c r="F82" s="89">
        <v>0</v>
      </c>
      <c r="G82" s="45"/>
    </row>
    <row r="83" spans="1:7" x14ac:dyDescent="0.25">
      <c r="A83" s="45" t="s">
        <v>870</v>
      </c>
      <c r="B83" s="91" t="s">
        <v>225</v>
      </c>
      <c r="C83" s="89">
        <v>0</v>
      </c>
      <c r="D83" s="89" t="s">
        <v>441</v>
      </c>
      <c r="E83" s="89"/>
      <c r="F83" s="89">
        <v>0</v>
      </c>
      <c r="G83" s="45"/>
    </row>
    <row r="84" spans="1:7" x14ac:dyDescent="0.25">
      <c r="A84" s="45" t="s">
        <v>869</v>
      </c>
      <c r="B84" s="91" t="s">
        <v>223</v>
      </c>
      <c r="C84" s="89">
        <v>0</v>
      </c>
      <c r="D84" s="89" t="s">
        <v>441</v>
      </c>
      <c r="E84" s="89"/>
      <c r="F84" s="89">
        <v>0</v>
      </c>
      <c r="G84" s="45"/>
    </row>
    <row r="85" spans="1:7" x14ac:dyDescent="0.25">
      <c r="A85" s="45" t="s">
        <v>868</v>
      </c>
      <c r="B85" s="91" t="s">
        <v>221</v>
      </c>
      <c r="C85" s="89">
        <v>0</v>
      </c>
      <c r="D85" s="89" t="s">
        <v>441</v>
      </c>
      <c r="E85" s="89"/>
      <c r="F85" s="89">
        <v>0</v>
      </c>
      <c r="G85" s="45"/>
    </row>
    <row r="86" spans="1:7" x14ac:dyDescent="0.25">
      <c r="A86" s="45" t="s">
        <v>867</v>
      </c>
      <c r="B86" s="91" t="s">
        <v>219</v>
      </c>
      <c r="C86" s="89">
        <v>0</v>
      </c>
      <c r="D86" s="89" t="s">
        <v>441</v>
      </c>
      <c r="E86" s="89"/>
      <c r="F86" s="89">
        <v>0</v>
      </c>
      <c r="G86" s="45"/>
    </row>
    <row r="87" spans="1:7" x14ac:dyDescent="0.25">
      <c r="A87" s="45" t="s">
        <v>866</v>
      </c>
      <c r="B87" s="91" t="s">
        <v>198</v>
      </c>
      <c r="C87" s="89">
        <v>0</v>
      </c>
      <c r="D87" s="89" t="s">
        <v>441</v>
      </c>
      <c r="E87" s="89"/>
      <c r="F87" s="89">
        <v>0</v>
      </c>
      <c r="G87" s="45"/>
    </row>
    <row r="88" spans="1:7" outlineLevel="1" x14ac:dyDescent="0.25">
      <c r="A88" s="45" t="s">
        <v>865</v>
      </c>
      <c r="B88" s="90"/>
      <c r="C88" s="89"/>
      <c r="D88" s="89"/>
      <c r="E88" s="89"/>
      <c r="F88" s="89"/>
      <c r="G88" s="45"/>
    </row>
    <row r="89" spans="1:7" outlineLevel="1" x14ac:dyDescent="0.25">
      <c r="A89" s="45" t="s">
        <v>864</v>
      </c>
      <c r="B89" s="90"/>
      <c r="C89" s="89"/>
      <c r="D89" s="89"/>
      <c r="E89" s="89"/>
      <c r="F89" s="89"/>
      <c r="G89" s="45"/>
    </row>
    <row r="90" spans="1:7" outlineLevel="1" x14ac:dyDescent="0.25">
      <c r="A90" s="45" t="s">
        <v>863</v>
      </c>
      <c r="B90" s="90"/>
      <c r="C90" s="89"/>
      <c r="D90" s="89"/>
      <c r="E90" s="89"/>
      <c r="F90" s="89"/>
      <c r="G90" s="45"/>
    </row>
    <row r="91" spans="1:7" outlineLevel="1" x14ac:dyDescent="0.25">
      <c r="A91" s="45" t="s">
        <v>862</v>
      </c>
      <c r="B91" s="90"/>
      <c r="C91" s="89"/>
      <c r="D91" s="89"/>
      <c r="E91" s="89"/>
      <c r="F91" s="89"/>
      <c r="G91" s="45"/>
    </row>
    <row r="92" spans="1:7" outlineLevel="1" x14ac:dyDescent="0.25">
      <c r="A92" s="45" t="s">
        <v>861</v>
      </c>
      <c r="B92" s="90"/>
      <c r="C92" s="89"/>
      <c r="D92" s="89"/>
      <c r="E92" s="89"/>
      <c r="F92" s="89"/>
      <c r="G92" s="45"/>
    </row>
    <row r="93" spans="1:7" outlineLevel="1" x14ac:dyDescent="0.25">
      <c r="A93" s="45" t="s">
        <v>860</v>
      </c>
      <c r="B93" s="90"/>
      <c r="C93" s="89"/>
      <c r="D93" s="89"/>
      <c r="E93" s="89"/>
      <c r="F93" s="89"/>
      <c r="G93" s="45"/>
    </row>
    <row r="94" spans="1:7" outlineLevel="1" x14ac:dyDescent="0.25">
      <c r="A94" s="45" t="s">
        <v>859</v>
      </c>
      <c r="B94" s="90"/>
      <c r="C94" s="89"/>
      <c r="D94" s="89"/>
      <c r="E94" s="89"/>
      <c r="F94" s="89"/>
      <c r="G94" s="45"/>
    </row>
    <row r="95" spans="1:7" outlineLevel="1" x14ac:dyDescent="0.25">
      <c r="A95" s="45" t="s">
        <v>858</v>
      </c>
      <c r="B95" s="90"/>
      <c r="C95" s="89"/>
      <c r="D95" s="89"/>
      <c r="E95" s="89"/>
      <c r="F95" s="89"/>
      <c r="G95" s="45"/>
    </row>
    <row r="96" spans="1:7" outlineLevel="1" x14ac:dyDescent="0.25">
      <c r="A96" s="45" t="s">
        <v>857</v>
      </c>
      <c r="B96" s="90"/>
      <c r="C96" s="89"/>
      <c r="D96" s="89"/>
      <c r="E96" s="89"/>
      <c r="F96" s="89"/>
      <c r="G96" s="45"/>
    </row>
    <row r="97" spans="1:7" outlineLevel="1" x14ac:dyDescent="0.25">
      <c r="A97" s="45" t="s">
        <v>856</v>
      </c>
      <c r="B97" s="90"/>
      <c r="C97" s="89"/>
      <c r="D97" s="89"/>
      <c r="E97" s="89"/>
      <c r="F97" s="89"/>
      <c r="G97" s="45"/>
    </row>
    <row r="98" spans="1:7" ht="15" customHeight="1" x14ac:dyDescent="0.25">
      <c r="A98" s="93"/>
      <c r="B98" s="114" t="s">
        <v>855</v>
      </c>
      <c r="C98" s="93" t="s">
        <v>643</v>
      </c>
      <c r="D98" s="93" t="s">
        <v>578</v>
      </c>
      <c r="E98" s="104"/>
      <c r="F98" s="92" t="s">
        <v>751</v>
      </c>
      <c r="G98" s="92"/>
    </row>
    <row r="99" spans="1:7" x14ac:dyDescent="0.25">
      <c r="A99" s="45" t="s">
        <v>854</v>
      </c>
      <c r="B99" s="91" t="s">
        <v>853</v>
      </c>
      <c r="C99" s="89">
        <v>0.12256029021979194</v>
      </c>
      <c r="D99" s="89" t="s">
        <v>441</v>
      </c>
      <c r="E99" s="89"/>
      <c r="F99" s="89">
        <f t="shared" ref="F99:F111" si="0">C99</f>
        <v>0.12256029021979194</v>
      </c>
      <c r="G99" s="45"/>
    </row>
    <row r="100" spans="1:7" x14ac:dyDescent="0.25">
      <c r="A100" s="45" t="s">
        <v>852</v>
      </c>
      <c r="B100" s="91" t="s">
        <v>851</v>
      </c>
      <c r="C100" s="89">
        <v>0.19422717467478243</v>
      </c>
      <c r="D100" s="89" t="s">
        <v>441</v>
      </c>
      <c r="E100" s="89"/>
      <c r="F100" s="89">
        <f t="shared" si="0"/>
        <v>0.19422717467478243</v>
      </c>
      <c r="G100" s="45"/>
    </row>
    <row r="101" spans="1:7" x14ac:dyDescent="0.25">
      <c r="A101" s="45" t="s">
        <v>850</v>
      </c>
      <c r="B101" s="91" t="s">
        <v>849</v>
      </c>
      <c r="C101" s="89">
        <v>1.3027402239939773E-2</v>
      </c>
      <c r="D101" s="89" t="s">
        <v>441</v>
      </c>
      <c r="E101" s="89"/>
      <c r="F101" s="89">
        <f t="shared" si="0"/>
        <v>1.3027402239939773E-2</v>
      </c>
      <c r="G101" s="45"/>
    </row>
    <row r="102" spans="1:7" x14ac:dyDescent="0.25">
      <c r="A102" s="45" t="s">
        <v>848</v>
      </c>
      <c r="B102" s="91" t="s">
        <v>847</v>
      </c>
      <c r="C102" s="89">
        <v>5.8586764281597734E-3</v>
      </c>
      <c r="D102" s="89" t="s">
        <v>441</v>
      </c>
      <c r="E102" s="89"/>
      <c r="F102" s="89">
        <f t="shared" si="0"/>
        <v>5.8586764281597734E-3</v>
      </c>
      <c r="G102" s="45"/>
    </row>
    <row r="103" spans="1:7" x14ac:dyDescent="0.25">
      <c r="A103" s="45" t="s">
        <v>846</v>
      </c>
      <c r="B103" s="91" t="s">
        <v>845</v>
      </c>
      <c r="C103" s="89">
        <v>5.3246751393318976E-3</v>
      </c>
      <c r="D103" s="89" t="s">
        <v>441</v>
      </c>
      <c r="E103" s="89"/>
      <c r="F103" s="89">
        <f t="shared" si="0"/>
        <v>5.3246751393318976E-3</v>
      </c>
      <c r="G103" s="45"/>
    </row>
    <row r="104" spans="1:7" x14ac:dyDescent="0.25">
      <c r="A104" s="45" t="s">
        <v>844</v>
      </c>
      <c r="B104" s="91" t="s">
        <v>843</v>
      </c>
      <c r="C104" s="89">
        <v>0</v>
      </c>
      <c r="D104" s="89" t="s">
        <v>441</v>
      </c>
      <c r="E104" s="89"/>
      <c r="F104" s="89">
        <f t="shared" si="0"/>
        <v>0</v>
      </c>
      <c r="G104" s="45"/>
    </row>
    <row r="105" spans="1:7" x14ac:dyDescent="0.25">
      <c r="A105" s="45" t="s">
        <v>842</v>
      </c>
      <c r="B105" s="91" t="s">
        <v>841</v>
      </c>
      <c r="C105" s="89">
        <v>1.1006340623668983E-2</v>
      </c>
      <c r="D105" s="89" t="s">
        <v>441</v>
      </c>
      <c r="E105" s="89"/>
      <c r="F105" s="89">
        <f t="shared" si="0"/>
        <v>1.1006340623668983E-2</v>
      </c>
      <c r="G105" s="45"/>
    </row>
    <row r="106" spans="1:7" x14ac:dyDescent="0.25">
      <c r="A106" s="45" t="s">
        <v>840</v>
      </c>
      <c r="B106" s="91" t="s">
        <v>839</v>
      </c>
      <c r="C106" s="89">
        <v>0</v>
      </c>
      <c r="D106" s="89" t="s">
        <v>441</v>
      </c>
      <c r="E106" s="89"/>
      <c r="F106" s="89">
        <f t="shared" si="0"/>
        <v>0</v>
      </c>
      <c r="G106" s="45"/>
    </row>
    <row r="107" spans="1:7" x14ac:dyDescent="0.25">
      <c r="A107" s="45" t="s">
        <v>838</v>
      </c>
      <c r="B107" s="91" t="s">
        <v>837</v>
      </c>
      <c r="C107" s="89">
        <v>0.55349056176612044</v>
      </c>
      <c r="D107" s="89" t="s">
        <v>441</v>
      </c>
      <c r="E107" s="89"/>
      <c r="F107" s="89">
        <f t="shared" si="0"/>
        <v>0.55349056176612044</v>
      </c>
      <c r="G107" s="45"/>
    </row>
    <row r="108" spans="1:7" x14ac:dyDescent="0.25">
      <c r="A108" s="45" t="s">
        <v>836</v>
      </c>
      <c r="B108" s="91" t="s">
        <v>835</v>
      </c>
      <c r="C108" s="89">
        <v>1.1258719092022498E-3</v>
      </c>
      <c r="D108" s="89" t="s">
        <v>441</v>
      </c>
      <c r="E108" s="89"/>
      <c r="F108" s="89">
        <f t="shared" si="0"/>
        <v>1.1258719092022498E-3</v>
      </c>
      <c r="G108" s="45"/>
    </row>
    <row r="109" spans="1:7" x14ac:dyDescent="0.25">
      <c r="A109" s="45" t="s">
        <v>834</v>
      </c>
      <c r="B109" s="91" t="s">
        <v>833</v>
      </c>
      <c r="C109" s="89">
        <v>8.0093272017746769E-2</v>
      </c>
      <c r="D109" s="89" t="s">
        <v>441</v>
      </c>
      <c r="E109" s="89"/>
      <c r="F109" s="89">
        <f t="shared" si="0"/>
        <v>8.0093272017746769E-2</v>
      </c>
      <c r="G109" s="45"/>
    </row>
    <row r="110" spans="1:7" x14ac:dyDescent="0.25">
      <c r="A110" s="45" t="s">
        <v>832</v>
      </c>
      <c r="B110" s="91" t="s">
        <v>831</v>
      </c>
      <c r="C110" s="89">
        <v>1.328573498126929E-2</v>
      </c>
      <c r="D110" s="89" t="s">
        <v>441</v>
      </c>
      <c r="E110" s="89"/>
      <c r="F110" s="89">
        <f t="shared" si="0"/>
        <v>1.328573498126929E-2</v>
      </c>
      <c r="G110" s="45"/>
    </row>
    <row r="111" spans="1:7" x14ac:dyDescent="0.25">
      <c r="A111" s="45" t="s">
        <v>830</v>
      </c>
      <c r="B111" s="91" t="s">
        <v>829</v>
      </c>
      <c r="C111" s="89">
        <v>0</v>
      </c>
      <c r="D111" s="89" t="s">
        <v>441</v>
      </c>
      <c r="E111" s="89"/>
      <c r="F111" s="89">
        <f t="shared" si="0"/>
        <v>0</v>
      </c>
      <c r="G111" s="45"/>
    </row>
    <row r="112" spans="1:7" x14ac:dyDescent="0.25">
      <c r="A112" s="45" t="s">
        <v>828</v>
      </c>
      <c r="B112" s="91"/>
      <c r="C112" s="89"/>
      <c r="D112" s="89"/>
      <c r="E112" s="89"/>
      <c r="F112" s="89"/>
      <c r="G112" s="45"/>
    </row>
    <row r="113" spans="1:7" x14ac:dyDescent="0.25">
      <c r="A113" s="45" t="s">
        <v>827</v>
      </c>
      <c r="B113" s="91"/>
      <c r="C113" s="89"/>
      <c r="D113" s="89"/>
      <c r="E113" s="89"/>
      <c r="F113" s="89"/>
      <c r="G113" s="45"/>
    </row>
    <row r="114" spans="1:7" x14ac:dyDescent="0.25">
      <c r="A114" s="45" t="s">
        <v>826</v>
      </c>
      <c r="B114" s="91"/>
      <c r="C114" s="89"/>
      <c r="D114" s="89"/>
      <c r="E114" s="89"/>
      <c r="F114" s="89"/>
      <c r="G114" s="45"/>
    </row>
    <row r="115" spans="1:7" x14ac:dyDescent="0.25">
      <c r="A115" s="45" t="s">
        <v>825</v>
      </c>
      <c r="B115" s="91"/>
      <c r="C115" s="89"/>
      <c r="D115" s="89"/>
      <c r="E115" s="89"/>
      <c r="F115" s="89"/>
      <c r="G115" s="45"/>
    </row>
    <row r="116" spans="1:7" x14ac:dyDescent="0.25">
      <c r="A116" s="45" t="s">
        <v>824</v>
      </c>
      <c r="B116" s="91"/>
      <c r="C116" s="89"/>
      <c r="D116" s="89"/>
      <c r="E116" s="89"/>
      <c r="F116" s="89"/>
      <c r="G116" s="45"/>
    </row>
    <row r="117" spans="1:7" x14ac:dyDescent="0.25">
      <c r="A117" s="45" t="s">
        <v>823</v>
      </c>
      <c r="B117" s="91"/>
      <c r="C117" s="89"/>
      <c r="D117" s="89"/>
      <c r="E117" s="89"/>
      <c r="F117" s="89"/>
      <c r="G117" s="45"/>
    </row>
    <row r="118" spans="1:7" x14ac:dyDescent="0.25">
      <c r="A118" s="45" t="s">
        <v>822</v>
      </c>
      <c r="B118" s="91"/>
      <c r="C118" s="89"/>
      <c r="D118" s="89"/>
      <c r="E118" s="89"/>
      <c r="F118" s="89"/>
      <c r="G118" s="45"/>
    </row>
    <row r="119" spans="1:7" x14ac:dyDescent="0.25">
      <c r="A119" s="45" t="s">
        <v>821</v>
      </c>
      <c r="B119" s="91"/>
      <c r="C119" s="89"/>
      <c r="D119" s="89"/>
      <c r="E119" s="89"/>
      <c r="F119" s="89"/>
      <c r="G119" s="45"/>
    </row>
    <row r="120" spans="1:7" x14ac:dyDescent="0.25">
      <c r="A120" s="45" t="s">
        <v>820</v>
      </c>
      <c r="B120" s="91"/>
      <c r="C120" s="89"/>
      <c r="D120" s="89"/>
      <c r="E120" s="89"/>
      <c r="F120" s="89"/>
      <c r="G120" s="45"/>
    </row>
    <row r="121" spans="1:7" x14ac:dyDescent="0.25">
      <c r="A121" s="45" t="s">
        <v>819</v>
      </c>
      <c r="B121" s="91"/>
      <c r="C121" s="89"/>
      <c r="D121" s="89"/>
      <c r="E121" s="89"/>
      <c r="F121" s="89"/>
      <c r="G121" s="45"/>
    </row>
    <row r="122" spans="1:7" x14ac:dyDescent="0.25">
      <c r="A122" s="45" t="s">
        <v>818</v>
      </c>
      <c r="B122" s="91"/>
      <c r="C122" s="89"/>
      <c r="D122" s="89"/>
      <c r="E122" s="89"/>
      <c r="F122" s="89"/>
      <c r="G122" s="45"/>
    </row>
    <row r="123" spans="1:7" x14ac:dyDescent="0.25">
      <c r="A123" s="45" t="s">
        <v>817</v>
      </c>
      <c r="B123" s="91"/>
      <c r="C123" s="89"/>
      <c r="D123" s="89"/>
      <c r="E123" s="89"/>
      <c r="F123" s="89"/>
      <c r="G123" s="45"/>
    </row>
    <row r="124" spans="1:7" x14ac:dyDescent="0.25">
      <c r="A124" s="45" t="s">
        <v>816</v>
      </c>
      <c r="B124" s="91"/>
      <c r="C124" s="89"/>
      <c r="D124" s="89"/>
      <c r="E124" s="89"/>
      <c r="F124" s="89"/>
      <c r="G124" s="45"/>
    </row>
    <row r="125" spans="1:7" x14ac:dyDescent="0.25">
      <c r="A125" s="45" t="s">
        <v>815</v>
      </c>
      <c r="B125" s="91"/>
      <c r="C125" s="89"/>
      <c r="D125" s="89"/>
      <c r="E125" s="89"/>
      <c r="F125" s="89"/>
      <c r="G125" s="45"/>
    </row>
    <row r="126" spans="1:7" x14ac:dyDescent="0.25">
      <c r="A126" s="45" t="s">
        <v>814</v>
      </c>
      <c r="B126" s="91"/>
      <c r="C126" s="89"/>
      <c r="D126" s="89"/>
      <c r="E126" s="89"/>
      <c r="F126" s="89"/>
      <c r="G126" s="45"/>
    </row>
    <row r="127" spans="1:7" x14ac:dyDescent="0.25">
      <c r="A127" s="45" t="s">
        <v>813</v>
      </c>
      <c r="B127" s="91"/>
      <c r="C127" s="89"/>
      <c r="D127" s="89"/>
      <c r="E127" s="89"/>
      <c r="F127" s="89"/>
      <c r="G127" s="45"/>
    </row>
    <row r="128" spans="1:7" x14ac:dyDescent="0.25">
      <c r="A128" s="45" t="s">
        <v>812</v>
      </c>
      <c r="B128" s="91"/>
      <c r="C128" s="89"/>
      <c r="D128" s="89"/>
      <c r="E128" s="89"/>
      <c r="F128" s="89"/>
      <c r="G128" s="45"/>
    </row>
    <row r="129" spans="1:7" x14ac:dyDescent="0.25">
      <c r="A129" s="45" t="s">
        <v>811</v>
      </c>
      <c r="B129" s="91"/>
      <c r="C129" s="89"/>
      <c r="D129" s="89"/>
      <c r="E129" s="89"/>
      <c r="F129" s="89"/>
      <c r="G129" s="45"/>
    </row>
    <row r="130" spans="1:7" x14ac:dyDescent="0.25">
      <c r="A130" s="45" t="s">
        <v>810</v>
      </c>
      <c r="B130" s="91"/>
      <c r="C130" s="89"/>
      <c r="D130" s="89"/>
      <c r="E130" s="89"/>
      <c r="F130" s="89"/>
      <c r="G130" s="45"/>
    </row>
    <row r="131" spans="1:7" x14ac:dyDescent="0.25">
      <c r="A131" s="45" t="s">
        <v>809</v>
      </c>
      <c r="B131" s="91"/>
      <c r="C131" s="89"/>
      <c r="D131" s="89"/>
      <c r="E131" s="89"/>
      <c r="F131" s="89"/>
      <c r="G131" s="45"/>
    </row>
    <row r="132" spans="1:7" x14ac:dyDescent="0.25">
      <c r="A132" s="45" t="s">
        <v>808</v>
      </c>
      <c r="B132" s="91"/>
      <c r="C132" s="89"/>
      <c r="D132" s="89"/>
      <c r="E132" s="89"/>
      <c r="F132" s="89"/>
      <c r="G132" s="45"/>
    </row>
    <row r="133" spans="1:7" x14ac:dyDescent="0.25">
      <c r="A133" s="45" t="s">
        <v>807</v>
      </c>
      <c r="B133" s="91"/>
      <c r="C133" s="89"/>
      <c r="D133" s="89"/>
      <c r="E133" s="89"/>
      <c r="F133" s="89"/>
      <c r="G133" s="45"/>
    </row>
    <row r="134" spans="1:7" x14ac:dyDescent="0.25">
      <c r="A134" s="45" t="s">
        <v>806</v>
      </c>
      <c r="B134" s="91"/>
      <c r="C134" s="89"/>
      <c r="D134" s="89"/>
      <c r="E134" s="89"/>
      <c r="F134" s="89"/>
      <c r="G134" s="45"/>
    </row>
    <row r="135" spans="1:7" x14ac:dyDescent="0.25">
      <c r="A135" s="45" t="s">
        <v>805</v>
      </c>
      <c r="B135" s="91"/>
      <c r="C135" s="89"/>
      <c r="D135" s="89"/>
      <c r="E135" s="89"/>
      <c r="F135" s="89"/>
      <c r="G135" s="45"/>
    </row>
    <row r="136" spans="1:7" x14ac:dyDescent="0.25">
      <c r="A136" s="45" t="s">
        <v>804</v>
      </c>
      <c r="B136" s="91"/>
      <c r="C136" s="89"/>
      <c r="D136" s="89"/>
      <c r="E136" s="89"/>
      <c r="F136" s="89"/>
      <c r="G136" s="45"/>
    </row>
    <row r="137" spans="1:7" x14ac:dyDescent="0.25">
      <c r="A137" s="45" t="s">
        <v>803</v>
      </c>
      <c r="B137" s="91"/>
      <c r="C137" s="89"/>
      <c r="D137" s="89"/>
      <c r="E137" s="89"/>
      <c r="F137" s="89"/>
      <c r="G137" s="45"/>
    </row>
    <row r="138" spans="1:7" x14ac:dyDescent="0.25">
      <c r="A138" s="45" t="s">
        <v>802</v>
      </c>
      <c r="B138" s="91"/>
      <c r="C138" s="89"/>
      <c r="D138" s="89"/>
      <c r="E138" s="89"/>
      <c r="F138" s="89"/>
      <c r="G138" s="45"/>
    </row>
    <row r="139" spans="1:7" x14ac:dyDescent="0.25">
      <c r="A139" s="45" t="s">
        <v>801</v>
      </c>
      <c r="B139" s="91"/>
      <c r="C139" s="89"/>
      <c r="D139" s="89"/>
      <c r="E139" s="89"/>
      <c r="F139" s="89"/>
      <c r="G139" s="45"/>
    </row>
    <row r="140" spans="1:7" x14ac:dyDescent="0.25">
      <c r="A140" s="45" t="s">
        <v>800</v>
      </c>
      <c r="B140" s="91"/>
      <c r="C140" s="89"/>
      <c r="D140" s="89"/>
      <c r="E140" s="89"/>
      <c r="F140" s="89"/>
      <c r="G140" s="45"/>
    </row>
    <row r="141" spans="1:7" x14ac:dyDescent="0.25">
      <c r="A141" s="45" t="s">
        <v>799</v>
      </c>
      <c r="B141" s="91"/>
      <c r="C141" s="89"/>
      <c r="D141" s="89"/>
      <c r="E141" s="89"/>
      <c r="F141" s="89"/>
      <c r="G141" s="45"/>
    </row>
    <row r="142" spans="1:7" x14ac:dyDescent="0.25">
      <c r="A142" s="45" t="s">
        <v>798</v>
      </c>
      <c r="B142" s="91"/>
      <c r="C142" s="89"/>
      <c r="D142" s="89"/>
      <c r="E142" s="89"/>
      <c r="F142" s="89"/>
      <c r="G142" s="45"/>
    </row>
    <row r="143" spans="1:7" x14ac:dyDescent="0.25">
      <c r="A143" s="45" t="s">
        <v>797</v>
      </c>
      <c r="B143" s="91"/>
      <c r="C143" s="89"/>
      <c r="D143" s="89"/>
      <c r="E143" s="89"/>
      <c r="F143" s="89"/>
      <c r="G143" s="45"/>
    </row>
    <row r="144" spans="1:7" x14ac:dyDescent="0.25">
      <c r="A144" s="45" t="s">
        <v>796</v>
      </c>
      <c r="B144" s="91"/>
      <c r="C144" s="89"/>
      <c r="D144" s="89"/>
      <c r="E144" s="89"/>
      <c r="F144" s="89"/>
      <c r="G144" s="45"/>
    </row>
    <row r="145" spans="1:7" x14ac:dyDescent="0.25">
      <c r="A145" s="45" t="s">
        <v>795</v>
      </c>
      <c r="B145" s="91"/>
      <c r="C145" s="89"/>
      <c r="D145" s="89"/>
      <c r="E145" s="89"/>
      <c r="F145" s="89"/>
      <c r="G145" s="45"/>
    </row>
    <row r="146" spans="1:7" x14ac:dyDescent="0.25">
      <c r="A146" s="45" t="s">
        <v>794</v>
      </c>
      <c r="B146" s="91"/>
      <c r="C146" s="89"/>
      <c r="D146" s="89"/>
      <c r="E146" s="89"/>
      <c r="F146" s="89"/>
      <c r="G146" s="45"/>
    </row>
    <row r="147" spans="1:7" x14ac:dyDescent="0.25">
      <c r="A147" s="45" t="s">
        <v>793</v>
      </c>
      <c r="B147" s="91"/>
      <c r="C147" s="89"/>
      <c r="D147" s="89"/>
      <c r="E147" s="89"/>
      <c r="F147" s="89"/>
      <c r="G147" s="45"/>
    </row>
    <row r="148" spans="1:7" x14ac:dyDescent="0.25">
      <c r="A148" s="45" t="s">
        <v>792</v>
      </c>
      <c r="B148" s="91"/>
      <c r="C148" s="89"/>
      <c r="D148" s="89"/>
      <c r="E148" s="89"/>
      <c r="F148" s="89"/>
      <c r="G148" s="45"/>
    </row>
    <row r="149" spans="1:7" ht="15" customHeight="1" x14ac:dyDescent="0.25">
      <c r="A149" s="93"/>
      <c r="B149" s="94" t="s">
        <v>791</v>
      </c>
      <c r="C149" s="93" t="s">
        <v>643</v>
      </c>
      <c r="D149" s="93" t="s">
        <v>578</v>
      </c>
      <c r="E149" s="104"/>
      <c r="F149" s="92" t="s">
        <v>751</v>
      </c>
      <c r="G149" s="92"/>
    </row>
    <row r="150" spans="1:7" x14ac:dyDescent="0.25">
      <c r="A150" s="45" t="s">
        <v>790</v>
      </c>
      <c r="B150" s="45" t="s">
        <v>789</v>
      </c>
      <c r="C150" s="89">
        <v>0.76935115266100151</v>
      </c>
      <c r="D150" s="89" t="s">
        <v>441</v>
      </c>
      <c r="E150" s="110"/>
      <c r="F150" s="89">
        <f>C150</f>
        <v>0.76935115266100151</v>
      </c>
    </row>
    <row r="151" spans="1:7" x14ac:dyDescent="0.25">
      <c r="A151" s="45" t="s">
        <v>788</v>
      </c>
      <c r="B151" s="45" t="s">
        <v>787</v>
      </c>
      <c r="C151" s="89">
        <v>0.23064884733899854</v>
      </c>
      <c r="D151" s="89" t="s">
        <v>441</v>
      </c>
      <c r="E151" s="110"/>
      <c r="F151" s="89">
        <f>C151</f>
        <v>0.23064884733899854</v>
      </c>
    </row>
    <row r="152" spans="1:7" x14ac:dyDescent="0.25">
      <c r="A152" s="45" t="s">
        <v>786</v>
      </c>
      <c r="B152" s="45" t="s">
        <v>198</v>
      </c>
      <c r="C152" s="89">
        <v>0</v>
      </c>
      <c r="D152" s="89" t="s">
        <v>441</v>
      </c>
      <c r="E152" s="110"/>
      <c r="F152" s="89">
        <f>C152</f>
        <v>0</v>
      </c>
    </row>
    <row r="153" spans="1:7" outlineLevel="1" x14ac:dyDescent="0.25">
      <c r="A153" s="45" t="s">
        <v>785</v>
      </c>
      <c r="C153" s="89"/>
      <c r="D153" s="89"/>
      <c r="E153" s="110"/>
      <c r="F153" s="89"/>
    </row>
    <row r="154" spans="1:7" outlineLevel="1" x14ac:dyDescent="0.25">
      <c r="A154" s="45" t="s">
        <v>784</v>
      </c>
      <c r="C154" s="89"/>
      <c r="D154" s="89"/>
      <c r="E154" s="110"/>
      <c r="F154" s="89"/>
    </row>
    <row r="155" spans="1:7" outlineLevel="1" x14ac:dyDescent="0.25">
      <c r="A155" s="45" t="s">
        <v>783</v>
      </c>
      <c r="C155" s="89"/>
      <c r="D155" s="89"/>
      <c r="E155" s="110"/>
      <c r="F155" s="89"/>
    </row>
    <row r="156" spans="1:7" outlineLevel="1" x14ac:dyDescent="0.25">
      <c r="A156" s="45" t="s">
        <v>782</v>
      </c>
      <c r="C156" s="89"/>
      <c r="D156" s="89"/>
      <c r="E156" s="110"/>
      <c r="F156" s="89"/>
    </row>
    <row r="157" spans="1:7" outlineLevel="1" x14ac:dyDescent="0.25">
      <c r="A157" s="45" t="s">
        <v>781</v>
      </c>
      <c r="C157" s="89"/>
      <c r="D157" s="89"/>
      <c r="E157" s="110"/>
      <c r="F157" s="89"/>
    </row>
    <row r="158" spans="1:7" outlineLevel="1" x14ac:dyDescent="0.25">
      <c r="A158" s="45" t="s">
        <v>780</v>
      </c>
      <c r="C158" s="89"/>
      <c r="D158" s="89"/>
      <c r="E158" s="110"/>
      <c r="F158" s="89"/>
    </row>
    <row r="159" spans="1:7" ht="15" customHeight="1" x14ac:dyDescent="0.25">
      <c r="A159" s="93"/>
      <c r="B159" s="94" t="s">
        <v>779</v>
      </c>
      <c r="C159" s="93" t="s">
        <v>643</v>
      </c>
      <c r="D159" s="93" t="s">
        <v>578</v>
      </c>
      <c r="E159" s="104"/>
      <c r="F159" s="92" t="s">
        <v>751</v>
      </c>
      <c r="G159" s="92"/>
    </row>
    <row r="160" spans="1:7" x14ac:dyDescent="0.25">
      <c r="A160" s="45" t="s">
        <v>778</v>
      </c>
      <c r="B160" s="45" t="s">
        <v>777</v>
      </c>
      <c r="C160" s="89">
        <v>0</v>
      </c>
      <c r="D160" s="89" t="s">
        <v>441</v>
      </c>
      <c r="E160" s="110"/>
      <c r="F160" s="89">
        <f>C160</f>
        <v>0</v>
      </c>
    </row>
    <row r="161" spans="1:7" x14ac:dyDescent="0.25">
      <c r="A161" s="45" t="s">
        <v>776</v>
      </c>
      <c r="B161" s="45" t="s">
        <v>775</v>
      </c>
      <c r="C161" s="89">
        <v>1</v>
      </c>
      <c r="D161" s="89" t="s">
        <v>441</v>
      </c>
      <c r="E161" s="110"/>
      <c r="F161" s="89">
        <f>C161</f>
        <v>1</v>
      </c>
    </row>
    <row r="162" spans="1:7" x14ac:dyDescent="0.25">
      <c r="A162" s="45" t="s">
        <v>774</v>
      </c>
      <c r="B162" s="45" t="s">
        <v>198</v>
      </c>
      <c r="C162" s="89">
        <v>0</v>
      </c>
      <c r="D162" s="89" t="s">
        <v>441</v>
      </c>
      <c r="E162" s="110"/>
      <c r="F162" s="89">
        <f>C162</f>
        <v>0</v>
      </c>
    </row>
    <row r="163" spans="1:7" outlineLevel="1" x14ac:dyDescent="0.25">
      <c r="A163" s="45" t="s">
        <v>773</v>
      </c>
      <c r="E163" s="88"/>
    </row>
    <row r="164" spans="1:7" outlineLevel="1" x14ac:dyDescent="0.25">
      <c r="A164" s="45" t="s">
        <v>772</v>
      </c>
      <c r="E164" s="88"/>
    </row>
    <row r="165" spans="1:7" outlineLevel="1" x14ac:dyDescent="0.25">
      <c r="A165" s="45" t="s">
        <v>771</v>
      </c>
      <c r="E165" s="88"/>
    </row>
    <row r="166" spans="1:7" outlineLevel="1" x14ac:dyDescent="0.25">
      <c r="A166" s="45" t="s">
        <v>770</v>
      </c>
      <c r="E166" s="88"/>
    </row>
    <row r="167" spans="1:7" outlineLevel="1" x14ac:dyDescent="0.25">
      <c r="A167" s="45" t="s">
        <v>769</v>
      </c>
      <c r="E167" s="88"/>
    </row>
    <row r="168" spans="1:7" outlineLevel="1" x14ac:dyDescent="0.25">
      <c r="A168" s="45" t="s">
        <v>768</v>
      </c>
      <c r="E168" s="88"/>
    </row>
    <row r="169" spans="1:7" ht="15" customHeight="1" x14ac:dyDescent="0.25">
      <c r="A169" s="93"/>
      <c r="B169" s="94" t="s">
        <v>767</v>
      </c>
      <c r="C169" s="93" t="s">
        <v>643</v>
      </c>
      <c r="D169" s="93" t="s">
        <v>578</v>
      </c>
      <c r="E169" s="104"/>
      <c r="F169" s="92" t="s">
        <v>751</v>
      </c>
      <c r="G169" s="92"/>
    </row>
    <row r="170" spans="1:7" x14ac:dyDescent="0.25">
      <c r="A170" s="45" t="s">
        <v>766</v>
      </c>
      <c r="B170" s="112" t="s">
        <v>765</v>
      </c>
      <c r="C170" s="89">
        <v>5.4864347245352239E-2</v>
      </c>
      <c r="D170" s="89" t="s">
        <v>441</v>
      </c>
      <c r="E170" s="110"/>
      <c r="F170" s="89">
        <f>C170</f>
        <v>5.4864347245352239E-2</v>
      </c>
    </row>
    <row r="171" spans="1:7" x14ac:dyDescent="0.25">
      <c r="A171" s="45" t="s">
        <v>764</v>
      </c>
      <c r="B171" s="112" t="s">
        <v>763</v>
      </c>
      <c r="C171" s="89">
        <v>0.22712027195715734</v>
      </c>
      <c r="D171" s="89" t="s">
        <v>441</v>
      </c>
      <c r="E171" s="110"/>
      <c r="F171" s="89">
        <f>C171</f>
        <v>0.22712027195715734</v>
      </c>
    </row>
    <row r="172" spans="1:7" x14ac:dyDescent="0.25">
      <c r="A172" s="45" t="s">
        <v>762</v>
      </c>
      <c r="B172" s="112" t="s">
        <v>761</v>
      </c>
      <c r="C172" s="89">
        <v>0.24350680018019918</v>
      </c>
      <c r="D172" s="89" t="s">
        <v>441</v>
      </c>
      <c r="E172" s="89"/>
      <c r="F172" s="89">
        <f>C172</f>
        <v>0.24350680018019918</v>
      </c>
    </row>
    <row r="173" spans="1:7" x14ac:dyDescent="0.25">
      <c r="A173" s="45" t="s">
        <v>760</v>
      </c>
      <c r="B173" s="112" t="s">
        <v>759</v>
      </c>
      <c r="C173" s="89">
        <v>0.33870467272859361</v>
      </c>
      <c r="D173" s="89" t="s">
        <v>441</v>
      </c>
      <c r="E173" s="89"/>
      <c r="F173" s="89">
        <f>C173</f>
        <v>0.33870467272859361</v>
      </c>
    </row>
    <row r="174" spans="1:7" x14ac:dyDescent="0.25">
      <c r="A174" s="45" t="s">
        <v>758</v>
      </c>
      <c r="B174" s="112" t="s">
        <v>757</v>
      </c>
      <c r="C174" s="89">
        <v>0.13580390788871063</v>
      </c>
      <c r="D174" s="89" t="s">
        <v>441</v>
      </c>
      <c r="E174" s="89"/>
      <c r="F174" s="89">
        <f>C174</f>
        <v>0.13580390788871063</v>
      </c>
    </row>
    <row r="175" spans="1:7" outlineLevel="1" x14ac:dyDescent="0.25">
      <c r="A175" s="45" t="s">
        <v>756</v>
      </c>
      <c r="B175" s="113"/>
      <c r="C175" s="89"/>
      <c r="D175" s="89"/>
      <c r="E175" s="89"/>
      <c r="F175" s="89"/>
    </row>
    <row r="176" spans="1:7" outlineLevel="1" x14ac:dyDescent="0.25">
      <c r="A176" s="45" t="s">
        <v>755</v>
      </c>
      <c r="B176" s="113"/>
      <c r="C176" s="89"/>
      <c r="D176" s="89"/>
      <c r="E176" s="89"/>
      <c r="F176" s="89"/>
    </row>
    <row r="177" spans="1:7" outlineLevel="1" x14ac:dyDescent="0.25">
      <c r="A177" s="45" t="s">
        <v>754</v>
      </c>
      <c r="B177" s="112"/>
      <c r="C177" s="89"/>
      <c r="D177" s="89"/>
      <c r="E177" s="89"/>
      <c r="F177" s="89"/>
    </row>
    <row r="178" spans="1:7" outlineLevel="1" x14ac:dyDescent="0.25">
      <c r="A178" s="45" t="s">
        <v>753</v>
      </c>
      <c r="B178" s="112"/>
      <c r="C178" s="89"/>
      <c r="D178" s="89"/>
      <c r="E178" s="89"/>
      <c r="F178" s="89"/>
    </row>
    <row r="179" spans="1:7" ht="15" customHeight="1" x14ac:dyDescent="0.25">
      <c r="A179" s="93"/>
      <c r="B179" s="94" t="s">
        <v>752</v>
      </c>
      <c r="C179" s="93" t="s">
        <v>643</v>
      </c>
      <c r="D179" s="93" t="s">
        <v>578</v>
      </c>
      <c r="E179" s="104"/>
      <c r="F179" s="92" t="s">
        <v>751</v>
      </c>
      <c r="G179" s="92"/>
    </row>
    <row r="180" spans="1:7" x14ac:dyDescent="0.25">
      <c r="A180" s="45" t="s">
        <v>750</v>
      </c>
      <c r="B180" s="45" t="s">
        <v>749</v>
      </c>
      <c r="C180" s="89">
        <v>7.4253401878978124E-4</v>
      </c>
      <c r="D180" s="89" t="s">
        <v>441</v>
      </c>
      <c r="E180" s="110"/>
      <c r="F180" s="89">
        <f>C180</f>
        <v>7.4253401878978124E-4</v>
      </c>
    </row>
    <row r="181" spans="1:7" outlineLevel="1" x14ac:dyDescent="0.25">
      <c r="A181" s="45" t="s">
        <v>748</v>
      </c>
      <c r="B181" s="111"/>
      <c r="C181" s="89"/>
      <c r="D181" s="89"/>
      <c r="E181" s="110"/>
      <c r="F181" s="89"/>
    </row>
    <row r="182" spans="1:7" outlineLevel="1" x14ac:dyDescent="0.25">
      <c r="A182" s="45" t="s">
        <v>747</v>
      </c>
      <c r="B182" s="111"/>
      <c r="C182" s="89"/>
      <c r="D182" s="89"/>
      <c r="E182" s="110"/>
      <c r="F182" s="89"/>
    </row>
    <row r="183" spans="1:7" outlineLevel="1" x14ac:dyDescent="0.25">
      <c r="A183" s="45" t="s">
        <v>746</v>
      </c>
      <c r="B183" s="111"/>
      <c r="C183" s="89"/>
      <c r="D183" s="89"/>
      <c r="E183" s="110"/>
      <c r="F183" s="89"/>
    </row>
    <row r="184" spans="1:7" outlineLevel="1" x14ac:dyDescent="0.25">
      <c r="A184" s="45" t="s">
        <v>745</v>
      </c>
      <c r="B184" s="111"/>
      <c r="C184" s="89"/>
      <c r="D184" s="89"/>
      <c r="E184" s="110"/>
      <c r="F184" s="89"/>
    </row>
    <row r="185" spans="1:7" ht="18.75" x14ac:dyDescent="0.25">
      <c r="A185" s="102"/>
      <c r="B185" s="103" t="s">
        <v>744</v>
      </c>
      <c r="C185" s="102"/>
      <c r="D185" s="102"/>
      <c r="E185" s="102"/>
      <c r="F185" s="101"/>
      <c r="G185" s="101"/>
    </row>
    <row r="186" spans="1:7" ht="15" customHeight="1" x14ac:dyDescent="0.25">
      <c r="A186" s="93"/>
      <c r="B186" s="94" t="s">
        <v>743</v>
      </c>
      <c r="C186" s="93" t="s">
        <v>580</v>
      </c>
      <c r="D186" s="93" t="s">
        <v>579</v>
      </c>
      <c r="E186" s="104"/>
      <c r="F186" s="93" t="s">
        <v>643</v>
      </c>
      <c r="G186" s="93" t="s">
        <v>577</v>
      </c>
    </row>
    <row r="187" spans="1:7" x14ac:dyDescent="0.25">
      <c r="A187" s="45" t="s">
        <v>742</v>
      </c>
      <c r="B187" s="91" t="s">
        <v>628</v>
      </c>
      <c r="C187" s="109">
        <v>281.10179081564075</v>
      </c>
      <c r="E187" s="99"/>
      <c r="F187" s="100"/>
      <c r="G187" s="100"/>
    </row>
    <row r="188" spans="1:7" x14ac:dyDescent="0.25">
      <c r="A188" s="99"/>
      <c r="B188" s="108"/>
      <c r="C188" s="99"/>
      <c r="D188" s="99"/>
      <c r="E188" s="99"/>
      <c r="F188" s="100"/>
      <c r="G188" s="100"/>
    </row>
    <row r="189" spans="1:7" x14ac:dyDescent="0.25">
      <c r="B189" s="91" t="s">
        <v>627</v>
      </c>
      <c r="C189" s="99"/>
      <c r="D189" s="99"/>
      <c r="E189" s="99"/>
      <c r="F189" s="100"/>
      <c r="G189" s="100"/>
    </row>
    <row r="190" spans="1:7" x14ac:dyDescent="0.25">
      <c r="A190" s="45" t="s">
        <v>741</v>
      </c>
      <c r="B190" s="91" t="s">
        <v>740</v>
      </c>
      <c r="C190" s="47">
        <v>1184.4003949900039</v>
      </c>
      <c r="D190" s="106">
        <v>17898</v>
      </c>
      <c r="E190" s="99"/>
      <c r="F190" s="50">
        <f t="shared" ref="F190:F213" si="1">IF($C$214=0,"",IF(C190="[for completion]","",IF(C190="","",C190/$C$214)))</f>
        <v>2.2328915697885067E-2</v>
      </c>
      <c r="G190" s="107">
        <f t="shared" ref="G190:G213" si="2">IF($D$214=0,"",IF(D190="[for completion]","",IF(D190="","",D190/$D$214)))</f>
        <v>9.4849971912791875E-2</v>
      </c>
    </row>
    <row r="191" spans="1:7" x14ac:dyDescent="0.25">
      <c r="A191" s="45" t="s">
        <v>739</v>
      </c>
      <c r="B191" s="91" t="s">
        <v>738</v>
      </c>
      <c r="C191" s="47">
        <v>7953.8880112700081</v>
      </c>
      <c r="D191" s="106">
        <v>51767</v>
      </c>
      <c r="E191" s="99"/>
      <c r="F191" s="50">
        <f t="shared" si="1"/>
        <v>0.14995072242910359</v>
      </c>
      <c r="G191" s="107">
        <f t="shared" si="2"/>
        <v>0.27433783081961655</v>
      </c>
    </row>
    <row r="192" spans="1:7" x14ac:dyDescent="0.25">
      <c r="A192" s="45" t="s">
        <v>737</v>
      </c>
      <c r="B192" s="91" t="s">
        <v>736</v>
      </c>
      <c r="C192" s="47">
        <v>12771.996250749971</v>
      </c>
      <c r="D192" s="106">
        <v>51503</v>
      </c>
      <c r="E192" s="99"/>
      <c r="F192" s="50">
        <f t="shared" si="1"/>
        <v>0.24078413751213512</v>
      </c>
      <c r="G192" s="107">
        <f t="shared" si="2"/>
        <v>0.2729387698862733</v>
      </c>
    </row>
    <row r="193" spans="1:7" x14ac:dyDescent="0.25">
      <c r="A193" s="45" t="s">
        <v>735</v>
      </c>
      <c r="B193" s="91" t="s">
        <v>734</v>
      </c>
      <c r="C193" s="47">
        <v>11159.061690359884</v>
      </c>
      <c r="D193" s="106">
        <v>32352</v>
      </c>
      <c r="E193" s="99"/>
      <c r="F193" s="50">
        <f t="shared" si="1"/>
        <v>0.21037627883740079</v>
      </c>
      <c r="G193" s="107">
        <f t="shared" si="2"/>
        <v>0.17144855801333347</v>
      </c>
    </row>
    <row r="194" spans="1:7" x14ac:dyDescent="0.25">
      <c r="A194" s="45" t="s">
        <v>733</v>
      </c>
      <c r="B194" s="91" t="s">
        <v>732</v>
      </c>
      <c r="C194" s="47">
        <v>7457.5074939699734</v>
      </c>
      <c r="D194" s="106">
        <v>16756</v>
      </c>
      <c r="E194" s="99"/>
      <c r="F194" s="50">
        <f t="shared" si="1"/>
        <v>0.14059270568768009</v>
      </c>
      <c r="G194" s="107">
        <f t="shared" si="2"/>
        <v>8.8797973481435949E-2</v>
      </c>
    </row>
    <row r="195" spans="1:7" x14ac:dyDescent="0.25">
      <c r="A195" s="45" t="s">
        <v>731</v>
      </c>
      <c r="B195" s="91" t="s">
        <v>730</v>
      </c>
      <c r="C195" s="47">
        <v>4581.0303336599918</v>
      </c>
      <c r="D195" s="106">
        <v>8404</v>
      </c>
      <c r="E195" s="99"/>
      <c r="F195" s="50">
        <f t="shared" si="1"/>
        <v>8.6363902412082152E-2</v>
      </c>
      <c r="G195" s="107">
        <f t="shared" si="2"/>
        <v>4.4536773044759351E-2</v>
      </c>
    </row>
    <row r="196" spans="1:7" x14ac:dyDescent="0.25">
      <c r="A196" s="45" t="s">
        <v>729</v>
      </c>
      <c r="B196" s="91" t="s">
        <v>728</v>
      </c>
      <c r="C196" s="47">
        <v>2842.260427929989</v>
      </c>
      <c r="D196" s="106">
        <v>4413</v>
      </c>
      <c r="E196" s="99"/>
      <c r="F196" s="50">
        <f t="shared" si="1"/>
        <v>5.358373211891667E-2</v>
      </c>
      <c r="G196" s="107">
        <f t="shared" si="2"/>
        <v>2.3386575374407782E-2</v>
      </c>
    </row>
    <row r="197" spans="1:7" x14ac:dyDescent="0.25">
      <c r="A197" s="45" t="s">
        <v>727</v>
      </c>
      <c r="B197" s="91" t="s">
        <v>726</v>
      </c>
      <c r="C197" s="47">
        <v>1704.9310840899991</v>
      </c>
      <c r="D197" s="106">
        <v>2285</v>
      </c>
      <c r="E197" s="99"/>
      <c r="F197" s="50">
        <f t="shared" si="1"/>
        <v>3.2142223701023577E-2</v>
      </c>
      <c r="G197" s="107">
        <f t="shared" si="2"/>
        <v>1.2109296335944207E-2</v>
      </c>
    </row>
    <row r="198" spans="1:7" x14ac:dyDescent="0.25">
      <c r="A198" s="45" t="s">
        <v>725</v>
      </c>
      <c r="B198" s="91" t="s">
        <v>724</v>
      </c>
      <c r="C198" s="47">
        <v>1090.4647319999999</v>
      </c>
      <c r="D198" s="106">
        <v>1288</v>
      </c>
      <c r="E198" s="99"/>
      <c r="F198" s="50">
        <f t="shared" si="1"/>
        <v>2.0557993036257244E-2</v>
      </c>
      <c r="G198" s="107">
        <f t="shared" si="2"/>
        <v>6.8257215232805863E-3</v>
      </c>
    </row>
    <row r="199" spans="1:7" x14ac:dyDescent="0.25">
      <c r="A199" s="45" t="s">
        <v>723</v>
      </c>
      <c r="B199" s="91" t="s">
        <v>722</v>
      </c>
      <c r="C199" s="47">
        <v>785.71983467999985</v>
      </c>
      <c r="D199" s="106">
        <v>829</v>
      </c>
      <c r="E199" s="91"/>
      <c r="F199" s="50">
        <f t="shared" si="1"/>
        <v>1.4812787993771294E-2</v>
      </c>
      <c r="G199" s="107">
        <f t="shared" si="2"/>
        <v>4.3932633096270234E-3</v>
      </c>
    </row>
    <row r="200" spans="1:7" x14ac:dyDescent="0.25">
      <c r="A200" s="45" t="s">
        <v>721</v>
      </c>
      <c r="B200" s="91" t="s">
        <v>720</v>
      </c>
      <c r="C200" s="47">
        <v>1512.0854696299987</v>
      </c>
      <c r="D200" s="106">
        <v>1203</v>
      </c>
      <c r="E200" s="91"/>
      <c r="F200" s="50">
        <f t="shared" si="1"/>
        <v>2.8506600573744444E-2</v>
      </c>
      <c r="G200" s="107">
        <f t="shared" si="2"/>
        <v>6.3752662985299257E-3</v>
      </c>
    </row>
    <row r="201" spans="1:7" x14ac:dyDescent="0.25">
      <c r="A201" s="45" t="s">
        <v>719</v>
      </c>
      <c r="B201" s="91"/>
      <c r="E201" s="91"/>
      <c r="F201" s="96" t="str">
        <f t="shared" si="1"/>
        <v/>
      </c>
      <c r="G201" s="96" t="str">
        <f t="shared" si="2"/>
        <v/>
      </c>
    </row>
    <row r="202" spans="1:7" x14ac:dyDescent="0.25">
      <c r="A202" s="45" t="s">
        <v>718</v>
      </c>
      <c r="B202" s="91"/>
      <c r="E202" s="91"/>
      <c r="F202" s="96" t="str">
        <f t="shared" si="1"/>
        <v/>
      </c>
      <c r="G202" s="96" t="str">
        <f t="shared" si="2"/>
        <v/>
      </c>
    </row>
    <row r="203" spans="1:7" x14ac:dyDescent="0.25">
      <c r="A203" s="45" t="s">
        <v>717</v>
      </c>
      <c r="B203" s="91"/>
      <c r="E203" s="91"/>
      <c r="F203" s="96" t="str">
        <f t="shared" si="1"/>
        <v/>
      </c>
      <c r="G203" s="96" t="str">
        <f t="shared" si="2"/>
        <v/>
      </c>
    </row>
    <row r="204" spans="1:7" x14ac:dyDescent="0.25">
      <c r="A204" s="45" t="s">
        <v>716</v>
      </c>
      <c r="B204" s="91"/>
      <c r="E204" s="91"/>
      <c r="F204" s="96" t="str">
        <f t="shared" si="1"/>
        <v/>
      </c>
      <c r="G204" s="96" t="str">
        <f t="shared" si="2"/>
        <v/>
      </c>
    </row>
    <row r="205" spans="1:7" x14ac:dyDescent="0.25">
      <c r="A205" s="45" t="s">
        <v>715</v>
      </c>
      <c r="B205" s="91"/>
      <c r="F205" s="96" t="str">
        <f t="shared" si="1"/>
        <v/>
      </c>
      <c r="G205" s="96" t="str">
        <f t="shared" si="2"/>
        <v/>
      </c>
    </row>
    <row r="206" spans="1:7" x14ac:dyDescent="0.25">
      <c r="A206" s="45" t="s">
        <v>714</v>
      </c>
      <c r="B206" s="91"/>
      <c r="E206" s="95"/>
      <c r="F206" s="96" t="str">
        <f t="shared" si="1"/>
        <v/>
      </c>
      <c r="G206" s="96" t="str">
        <f t="shared" si="2"/>
        <v/>
      </c>
    </row>
    <row r="207" spans="1:7" x14ac:dyDescent="0.25">
      <c r="A207" s="45" t="s">
        <v>713</v>
      </c>
      <c r="B207" s="91"/>
      <c r="E207" s="95"/>
      <c r="F207" s="96" t="str">
        <f t="shared" si="1"/>
        <v/>
      </c>
      <c r="G207" s="96" t="str">
        <f t="shared" si="2"/>
        <v/>
      </c>
    </row>
    <row r="208" spans="1:7" x14ac:dyDescent="0.25">
      <c r="A208" s="45" t="s">
        <v>712</v>
      </c>
      <c r="B208" s="91"/>
      <c r="E208" s="95"/>
      <c r="F208" s="96" t="str">
        <f t="shared" si="1"/>
        <v/>
      </c>
      <c r="G208" s="96" t="str">
        <f t="shared" si="2"/>
        <v/>
      </c>
    </row>
    <row r="209" spans="1:7" x14ac:dyDescent="0.25">
      <c r="A209" s="45" t="s">
        <v>711</v>
      </c>
      <c r="B209" s="91"/>
      <c r="E209" s="95"/>
      <c r="F209" s="96" t="str">
        <f t="shared" si="1"/>
        <v/>
      </c>
      <c r="G209" s="96" t="str">
        <f t="shared" si="2"/>
        <v/>
      </c>
    </row>
    <row r="210" spans="1:7" x14ac:dyDescent="0.25">
      <c r="A210" s="45" t="s">
        <v>710</v>
      </c>
      <c r="B210" s="91"/>
      <c r="E210" s="95"/>
      <c r="F210" s="96" t="str">
        <f t="shared" si="1"/>
        <v/>
      </c>
      <c r="G210" s="96" t="str">
        <f t="shared" si="2"/>
        <v/>
      </c>
    </row>
    <row r="211" spans="1:7" x14ac:dyDescent="0.25">
      <c r="A211" s="45" t="s">
        <v>709</v>
      </c>
      <c r="B211" s="91"/>
      <c r="E211" s="95"/>
      <c r="F211" s="96" t="str">
        <f t="shared" si="1"/>
        <v/>
      </c>
      <c r="G211" s="96" t="str">
        <f t="shared" si="2"/>
        <v/>
      </c>
    </row>
    <row r="212" spans="1:7" x14ac:dyDescent="0.25">
      <c r="A212" s="45" t="s">
        <v>708</v>
      </c>
      <c r="B212" s="91"/>
      <c r="E212" s="95"/>
      <c r="F212" s="96" t="str">
        <f t="shared" si="1"/>
        <v/>
      </c>
      <c r="G212" s="96" t="str">
        <f t="shared" si="2"/>
        <v/>
      </c>
    </row>
    <row r="213" spans="1:7" x14ac:dyDescent="0.25">
      <c r="A213" s="45" t="s">
        <v>707</v>
      </c>
      <c r="B213" s="91"/>
      <c r="E213" s="95"/>
      <c r="F213" s="96" t="str">
        <f t="shared" si="1"/>
        <v/>
      </c>
      <c r="G213" s="96" t="str">
        <f t="shared" si="2"/>
        <v/>
      </c>
    </row>
    <row r="214" spans="1:7" x14ac:dyDescent="0.25">
      <c r="A214" s="45" t="s">
        <v>706</v>
      </c>
      <c r="B214" s="97" t="s">
        <v>196</v>
      </c>
      <c r="C214" s="47">
        <f>SUM(C190:C213)</f>
        <v>53043.345723329818</v>
      </c>
      <c r="D214" s="106">
        <f>SUM(D190:D213)</f>
        <v>188698</v>
      </c>
      <c r="E214" s="95"/>
      <c r="F214" s="107">
        <f>SUM(F190:F213)</f>
        <v>1.0000000000000002</v>
      </c>
      <c r="G214" s="107">
        <f>SUM(G190:G213)</f>
        <v>0.99999999999999989</v>
      </c>
    </row>
    <row r="215" spans="1:7" ht="15" customHeight="1" x14ac:dyDescent="0.25">
      <c r="A215" s="93"/>
      <c r="B215" s="94" t="s">
        <v>705</v>
      </c>
      <c r="C215" s="93" t="s">
        <v>580</v>
      </c>
      <c r="D215" s="93" t="s">
        <v>579</v>
      </c>
      <c r="E215" s="104"/>
      <c r="F215" s="93" t="s">
        <v>643</v>
      </c>
      <c r="G215" s="93" t="s">
        <v>577</v>
      </c>
    </row>
    <row r="216" spans="1:7" x14ac:dyDescent="0.25">
      <c r="A216" s="45" t="s">
        <v>704</v>
      </c>
      <c r="B216" s="45" t="s">
        <v>575</v>
      </c>
      <c r="C216" s="89" t="s">
        <v>441</v>
      </c>
      <c r="G216" s="45"/>
    </row>
    <row r="217" spans="1:7" x14ac:dyDescent="0.25">
      <c r="G217" s="45"/>
    </row>
    <row r="218" spans="1:7" x14ac:dyDescent="0.25">
      <c r="B218" s="91" t="s">
        <v>574</v>
      </c>
      <c r="G218" s="45"/>
    </row>
    <row r="219" spans="1:7" x14ac:dyDescent="0.25">
      <c r="A219" s="45" t="s">
        <v>703</v>
      </c>
      <c r="B219" s="45" t="s">
        <v>572</v>
      </c>
      <c r="C219" s="89" t="s">
        <v>441</v>
      </c>
      <c r="F219" s="96" t="str">
        <f t="shared" ref="F219:F226" si="3">IF($C$227=0,"",IF(C219="[for completion]","",C219/$C$227))</f>
        <v/>
      </c>
      <c r="G219" s="96" t="str">
        <f t="shared" ref="G219:G226" si="4">IF($D$227=0,"",IF(D219="[for completion]","",D219/$D$227))</f>
        <v/>
      </c>
    </row>
    <row r="220" spans="1:7" x14ac:dyDescent="0.25">
      <c r="A220" s="45" t="s">
        <v>702</v>
      </c>
      <c r="B220" s="45" t="s">
        <v>570</v>
      </c>
      <c r="C220" s="89" t="s">
        <v>441</v>
      </c>
      <c r="F220" s="96" t="str">
        <f t="shared" si="3"/>
        <v/>
      </c>
      <c r="G220" s="96" t="str">
        <f t="shared" si="4"/>
        <v/>
      </c>
    </row>
    <row r="221" spans="1:7" x14ac:dyDescent="0.25">
      <c r="A221" s="45" t="s">
        <v>701</v>
      </c>
      <c r="B221" s="45" t="s">
        <v>568</v>
      </c>
      <c r="C221" s="89" t="s">
        <v>441</v>
      </c>
      <c r="F221" s="96" t="str">
        <f t="shared" si="3"/>
        <v/>
      </c>
      <c r="G221" s="96" t="str">
        <f t="shared" si="4"/>
        <v/>
      </c>
    </row>
    <row r="222" spans="1:7" x14ac:dyDescent="0.25">
      <c r="A222" s="45" t="s">
        <v>700</v>
      </c>
      <c r="B222" s="45" t="s">
        <v>566</v>
      </c>
      <c r="C222" s="89" t="s">
        <v>441</v>
      </c>
      <c r="F222" s="96" t="str">
        <f t="shared" si="3"/>
        <v/>
      </c>
      <c r="G222" s="96" t="str">
        <f t="shared" si="4"/>
        <v/>
      </c>
    </row>
    <row r="223" spans="1:7" x14ac:dyDescent="0.25">
      <c r="A223" s="45" t="s">
        <v>699</v>
      </c>
      <c r="B223" s="45" t="s">
        <v>564</v>
      </c>
      <c r="C223" s="89" t="s">
        <v>441</v>
      </c>
      <c r="F223" s="96" t="str">
        <f t="shared" si="3"/>
        <v/>
      </c>
      <c r="G223" s="96" t="str">
        <f t="shared" si="4"/>
        <v/>
      </c>
    </row>
    <row r="224" spans="1:7" x14ac:dyDescent="0.25">
      <c r="A224" s="45" t="s">
        <v>698</v>
      </c>
      <c r="B224" s="45" t="s">
        <v>562</v>
      </c>
      <c r="C224" s="89" t="s">
        <v>441</v>
      </c>
      <c r="F224" s="96" t="str">
        <f t="shared" si="3"/>
        <v/>
      </c>
      <c r="G224" s="96" t="str">
        <f t="shared" si="4"/>
        <v/>
      </c>
    </row>
    <row r="225" spans="1:7" x14ac:dyDescent="0.25">
      <c r="A225" s="45" t="s">
        <v>697</v>
      </c>
      <c r="B225" s="45" t="s">
        <v>560</v>
      </c>
      <c r="C225" s="89" t="s">
        <v>441</v>
      </c>
      <c r="F225" s="96" t="str">
        <f t="shared" si="3"/>
        <v/>
      </c>
      <c r="G225" s="96" t="str">
        <f t="shared" si="4"/>
        <v/>
      </c>
    </row>
    <row r="226" spans="1:7" x14ac:dyDescent="0.25">
      <c r="A226" s="45" t="s">
        <v>696</v>
      </c>
      <c r="B226" s="45" t="s">
        <v>558</v>
      </c>
      <c r="C226" s="89" t="s">
        <v>441</v>
      </c>
      <c r="F226" s="96" t="str">
        <f t="shared" si="3"/>
        <v/>
      </c>
      <c r="G226" s="96" t="str">
        <f t="shared" si="4"/>
        <v/>
      </c>
    </row>
    <row r="227" spans="1:7" x14ac:dyDescent="0.25">
      <c r="A227" s="45" t="s">
        <v>695</v>
      </c>
      <c r="B227" s="97" t="s">
        <v>196</v>
      </c>
      <c r="C227" s="45">
        <f>SUM(C219:C226)</f>
        <v>0</v>
      </c>
      <c r="D227" s="45">
        <f>SUM(D219:D226)</f>
        <v>0</v>
      </c>
      <c r="F227" s="107">
        <f>SUM(F219:F226)</f>
        <v>0</v>
      </c>
      <c r="G227" s="107">
        <f>SUM(G219:G226)</f>
        <v>0</v>
      </c>
    </row>
    <row r="228" spans="1:7" outlineLevel="1" x14ac:dyDescent="0.25">
      <c r="A228" s="45" t="s">
        <v>694</v>
      </c>
      <c r="B228" s="90"/>
      <c r="F228" s="96" t="str">
        <f t="shared" ref="F228:F233" si="5">IF($C$227=0,"",IF(C228="[for completion]","",C228/$C$227))</f>
        <v/>
      </c>
      <c r="G228" s="96" t="str">
        <f t="shared" ref="G228:G233" si="6">IF($D$227=0,"",IF(D228="[for completion]","",D228/$D$227))</f>
        <v/>
      </c>
    </row>
    <row r="229" spans="1:7" outlineLevel="1" x14ac:dyDescent="0.25">
      <c r="A229" s="45" t="s">
        <v>693</v>
      </c>
      <c r="B229" s="90"/>
      <c r="F229" s="96" t="str">
        <f t="shared" si="5"/>
        <v/>
      </c>
      <c r="G229" s="96" t="str">
        <f t="shared" si="6"/>
        <v/>
      </c>
    </row>
    <row r="230" spans="1:7" outlineLevel="1" x14ac:dyDescent="0.25">
      <c r="A230" s="45" t="s">
        <v>692</v>
      </c>
      <c r="B230" s="90"/>
      <c r="F230" s="96" t="str">
        <f t="shared" si="5"/>
        <v/>
      </c>
      <c r="G230" s="96" t="str">
        <f t="shared" si="6"/>
        <v/>
      </c>
    </row>
    <row r="231" spans="1:7" outlineLevel="1" x14ac:dyDescent="0.25">
      <c r="A231" s="45" t="s">
        <v>691</v>
      </c>
      <c r="B231" s="90"/>
      <c r="F231" s="96" t="str">
        <f t="shared" si="5"/>
        <v/>
      </c>
      <c r="G231" s="96" t="str">
        <f t="shared" si="6"/>
        <v/>
      </c>
    </row>
    <row r="232" spans="1:7" outlineLevel="1" x14ac:dyDescent="0.25">
      <c r="A232" s="45" t="s">
        <v>690</v>
      </c>
      <c r="B232" s="90"/>
      <c r="F232" s="96" t="str">
        <f t="shared" si="5"/>
        <v/>
      </c>
      <c r="G232" s="96" t="str">
        <f t="shared" si="6"/>
        <v/>
      </c>
    </row>
    <row r="233" spans="1:7" outlineLevel="1" x14ac:dyDescent="0.25">
      <c r="A233" s="45" t="s">
        <v>689</v>
      </c>
      <c r="B233" s="90"/>
      <c r="F233" s="96" t="str">
        <f t="shared" si="5"/>
        <v/>
      </c>
      <c r="G233" s="96" t="str">
        <f t="shared" si="6"/>
        <v/>
      </c>
    </row>
    <row r="234" spans="1:7" outlineLevel="1" x14ac:dyDescent="0.25">
      <c r="A234" s="45" t="s">
        <v>688</v>
      </c>
      <c r="B234" s="90"/>
      <c r="F234" s="96"/>
      <c r="G234" s="96"/>
    </row>
    <row r="235" spans="1:7" outlineLevel="1" x14ac:dyDescent="0.25">
      <c r="A235" s="45" t="s">
        <v>687</v>
      </c>
      <c r="B235" s="90"/>
      <c r="F235" s="96"/>
      <c r="G235" s="96"/>
    </row>
    <row r="236" spans="1:7" outlineLevel="1" x14ac:dyDescent="0.25">
      <c r="A236" s="45" t="s">
        <v>686</v>
      </c>
      <c r="B236" s="90"/>
      <c r="F236" s="96"/>
      <c r="G236" s="96"/>
    </row>
    <row r="237" spans="1:7" ht="15" customHeight="1" x14ac:dyDescent="0.25">
      <c r="A237" s="93"/>
      <c r="B237" s="94" t="s">
        <v>685</v>
      </c>
      <c r="C237" s="93" t="s">
        <v>580</v>
      </c>
      <c r="D237" s="93" t="s">
        <v>579</v>
      </c>
      <c r="E237" s="104"/>
      <c r="F237" s="93" t="s">
        <v>643</v>
      </c>
      <c r="G237" s="93" t="s">
        <v>577</v>
      </c>
    </row>
    <row r="238" spans="1:7" x14ac:dyDescent="0.25">
      <c r="A238" s="45" t="s">
        <v>684</v>
      </c>
      <c r="B238" s="45" t="s">
        <v>575</v>
      </c>
      <c r="C238" s="89">
        <v>0.5506409920238301</v>
      </c>
      <c r="G238" s="45"/>
    </row>
    <row r="239" spans="1:7" x14ac:dyDescent="0.25">
      <c r="G239" s="45"/>
    </row>
    <row r="240" spans="1:7" x14ac:dyDescent="0.25">
      <c r="B240" s="91" t="s">
        <v>574</v>
      </c>
      <c r="G240" s="45"/>
    </row>
    <row r="241" spans="1:7" x14ac:dyDescent="0.25">
      <c r="A241" s="45" t="s">
        <v>683</v>
      </c>
      <c r="B241" s="45" t="s">
        <v>572</v>
      </c>
      <c r="C241" s="47">
        <v>9302.2151520200096</v>
      </c>
      <c r="D241" s="106">
        <v>45562</v>
      </c>
      <c r="F241" s="107">
        <f t="shared" ref="F241:F248" si="7">IF($C$249=0,"",IF(C241="[Mark as ND1 if not relevant]","",C241/$C$249))</f>
        <v>0.17537006810504846</v>
      </c>
      <c r="G241" s="107">
        <f t="shared" ref="G241:G248" si="8">IF($D$249=0,"",IF(D241="[Mark as ND1 if not relevant]","",D241/$D$249))</f>
        <v>0.24145459941281835</v>
      </c>
    </row>
    <row r="242" spans="1:7" x14ac:dyDescent="0.25">
      <c r="A242" s="45" t="s">
        <v>682</v>
      </c>
      <c r="B242" s="45" t="s">
        <v>570</v>
      </c>
      <c r="C242" s="47">
        <v>10243.38980183997</v>
      </c>
      <c r="D242" s="106">
        <v>36592</v>
      </c>
      <c r="F242" s="107">
        <f t="shared" si="7"/>
        <v>0.19311356895299753</v>
      </c>
      <c r="G242" s="107">
        <f t="shared" si="8"/>
        <v>0.19391832451854285</v>
      </c>
    </row>
    <row r="243" spans="1:7" x14ac:dyDescent="0.25">
      <c r="A243" s="45" t="s">
        <v>681</v>
      </c>
      <c r="B243" s="45" t="s">
        <v>568</v>
      </c>
      <c r="C243" s="47">
        <v>11156.169146529995</v>
      </c>
      <c r="D243" s="106">
        <v>37333</v>
      </c>
      <c r="F243" s="107">
        <f t="shared" si="7"/>
        <v>0.21032174713713794</v>
      </c>
      <c r="G243" s="107">
        <f t="shared" si="8"/>
        <v>0.19784523418372213</v>
      </c>
    </row>
    <row r="244" spans="1:7" x14ac:dyDescent="0.25">
      <c r="A244" s="45" t="s">
        <v>680</v>
      </c>
      <c r="B244" s="45" t="s">
        <v>566</v>
      </c>
      <c r="C244" s="47">
        <v>11054.097380850009</v>
      </c>
      <c r="D244" s="106">
        <v>35462</v>
      </c>
      <c r="F244" s="107">
        <f t="shared" si="7"/>
        <v>0.20839743854973503</v>
      </c>
      <c r="G244" s="107">
        <f t="shared" si="8"/>
        <v>0.18792991976597526</v>
      </c>
    </row>
    <row r="245" spans="1:7" x14ac:dyDescent="0.25">
      <c r="A245" s="45" t="s">
        <v>679</v>
      </c>
      <c r="B245" s="45" t="s">
        <v>564</v>
      </c>
      <c r="C245" s="47">
        <v>10757.00217885999</v>
      </c>
      <c r="D245" s="106">
        <v>32487</v>
      </c>
      <c r="F245" s="107">
        <f t="shared" si="7"/>
        <v>0.20279644943529182</v>
      </c>
      <c r="G245" s="107">
        <f t="shared" si="8"/>
        <v>0.17216398689970216</v>
      </c>
    </row>
    <row r="246" spans="1:7" x14ac:dyDescent="0.25">
      <c r="A246" s="45" t="s">
        <v>678</v>
      </c>
      <c r="B246" s="45" t="s">
        <v>562</v>
      </c>
      <c r="C246" s="47">
        <v>530.47206323</v>
      </c>
      <c r="D246" s="106">
        <v>1262</v>
      </c>
      <c r="F246" s="107">
        <f t="shared" si="7"/>
        <v>1.0000727819789151E-2</v>
      </c>
      <c r="G246" s="107">
        <f t="shared" si="8"/>
        <v>6.6879352192392074E-3</v>
      </c>
    </row>
    <row r="247" spans="1:7" x14ac:dyDescent="0.25">
      <c r="A247" s="45" t="s">
        <v>677</v>
      </c>
      <c r="B247" s="45" t="s">
        <v>560</v>
      </c>
      <c r="F247" s="107">
        <f t="shared" si="7"/>
        <v>0</v>
      </c>
      <c r="G247" s="107">
        <f t="shared" si="8"/>
        <v>0</v>
      </c>
    </row>
    <row r="248" spans="1:7" x14ac:dyDescent="0.25">
      <c r="A248" s="45" t="s">
        <v>676</v>
      </c>
      <c r="B248" s="45" t="s">
        <v>558</v>
      </c>
      <c r="F248" s="107">
        <f t="shared" si="7"/>
        <v>0</v>
      </c>
      <c r="G248" s="107">
        <f t="shared" si="8"/>
        <v>0</v>
      </c>
    </row>
    <row r="249" spans="1:7" x14ac:dyDescent="0.25">
      <c r="A249" s="45" t="s">
        <v>675</v>
      </c>
      <c r="B249" s="97" t="s">
        <v>196</v>
      </c>
      <c r="C249" s="47">
        <f>SUM(C241:C248)</f>
        <v>53043.345723329978</v>
      </c>
      <c r="D249" s="106">
        <f>SUM(D241:D248)</f>
        <v>188698</v>
      </c>
      <c r="F249" s="89">
        <f>SUM(F241:F248)</f>
        <v>0.99999999999999989</v>
      </c>
      <c r="G249" s="89">
        <f>SUM(G241:G248)</f>
        <v>0.99999999999999989</v>
      </c>
    </row>
    <row r="250" spans="1:7" outlineLevel="1" x14ac:dyDescent="0.25">
      <c r="A250" s="45" t="s">
        <v>674</v>
      </c>
      <c r="B250" s="90"/>
      <c r="F250" s="96"/>
      <c r="G250" s="96"/>
    </row>
    <row r="251" spans="1:7" outlineLevel="1" x14ac:dyDescent="0.25">
      <c r="A251" s="45" t="s">
        <v>673</v>
      </c>
      <c r="B251" s="90"/>
      <c r="F251" s="96"/>
      <c r="G251" s="96"/>
    </row>
    <row r="252" spans="1:7" outlineLevel="1" x14ac:dyDescent="0.25">
      <c r="A252" s="45" t="s">
        <v>672</v>
      </c>
      <c r="B252" s="90"/>
      <c r="F252" s="96"/>
      <c r="G252" s="96"/>
    </row>
    <row r="253" spans="1:7" outlineLevel="1" x14ac:dyDescent="0.25">
      <c r="A253" s="45" t="s">
        <v>671</v>
      </c>
      <c r="B253" s="90"/>
      <c r="F253" s="96"/>
      <c r="G253" s="96"/>
    </row>
    <row r="254" spans="1:7" outlineLevel="1" x14ac:dyDescent="0.25">
      <c r="A254" s="45" t="s">
        <v>670</v>
      </c>
      <c r="B254" s="90"/>
      <c r="F254" s="96"/>
      <c r="G254" s="96"/>
    </row>
    <row r="255" spans="1:7" outlineLevel="1" x14ac:dyDescent="0.25">
      <c r="A255" s="45" t="s">
        <v>669</v>
      </c>
      <c r="B255" s="90"/>
      <c r="F255" s="96"/>
      <c r="G255" s="96"/>
    </row>
    <row r="256" spans="1:7" outlineLevel="1" x14ac:dyDescent="0.25">
      <c r="A256" s="45" t="s">
        <v>668</v>
      </c>
      <c r="B256" s="90"/>
      <c r="F256" s="96"/>
      <c r="G256" s="96"/>
    </row>
    <row r="257" spans="1:14" outlineLevel="1" x14ac:dyDescent="0.25">
      <c r="A257" s="45" t="s">
        <v>667</v>
      </c>
      <c r="B257" s="90"/>
      <c r="F257" s="96"/>
      <c r="G257" s="96"/>
    </row>
    <row r="258" spans="1:14" outlineLevel="1" x14ac:dyDescent="0.25">
      <c r="A258" s="45" t="s">
        <v>666</v>
      </c>
      <c r="B258" s="90"/>
      <c r="F258" s="96"/>
      <c r="G258" s="96"/>
    </row>
    <row r="259" spans="1:14" ht="15" customHeight="1" x14ac:dyDescent="0.25">
      <c r="A259" s="93"/>
      <c r="B259" s="94" t="s">
        <v>665</v>
      </c>
      <c r="C259" s="93" t="s">
        <v>643</v>
      </c>
      <c r="D259" s="93"/>
      <c r="E259" s="104"/>
      <c r="F259" s="93"/>
      <c r="G259" s="93"/>
    </row>
    <row r="260" spans="1:14" x14ac:dyDescent="0.25">
      <c r="A260" s="45" t="s">
        <v>664</v>
      </c>
      <c r="B260" s="45" t="s">
        <v>663</v>
      </c>
      <c r="C260" s="89">
        <v>0.83654826102161506</v>
      </c>
      <c r="E260" s="95"/>
      <c r="F260" s="95"/>
      <c r="G260" s="95"/>
    </row>
    <row r="261" spans="1:14" x14ac:dyDescent="0.25">
      <c r="A261" s="45" t="s">
        <v>662</v>
      </c>
      <c r="B261" s="45" t="s">
        <v>661</v>
      </c>
      <c r="C261" s="89">
        <v>0</v>
      </c>
      <c r="E261" s="95"/>
      <c r="F261" s="95"/>
    </row>
    <row r="262" spans="1:14" x14ac:dyDescent="0.25">
      <c r="A262" s="45" t="s">
        <v>660</v>
      </c>
      <c r="B262" s="45" t="s">
        <v>659</v>
      </c>
      <c r="C262" s="89">
        <v>0.16345173897838505</v>
      </c>
      <c r="E262" s="95"/>
      <c r="F262" s="95"/>
    </row>
    <row r="263" spans="1:14" x14ac:dyDescent="0.25">
      <c r="A263" s="45" t="s">
        <v>658</v>
      </c>
      <c r="B263" s="91" t="s">
        <v>657</v>
      </c>
      <c r="C263" s="89">
        <v>0</v>
      </c>
      <c r="D263" s="99"/>
      <c r="E263" s="99"/>
      <c r="F263" s="100"/>
      <c r="G263" s="100"/>
      <c r="H263" s="88"/>
      <c r="I263" s="45"/>
      <c r="J263" s="45"/>
      <c r="K263" s="45"/>
      <c r="L263" s="88"/>
      <c r="M263" s="88"/>
      <c r="N263" s="88"/>
    </row>
    <row r="264" spans="1:14" x14ac:dyDescent="0.25">
      <c r="A264" s="45" t="s">
        <v>656</v>
      </c>
      <c r="B264" s="45" t="s">
        <v>198</v>
      </c>
      <c r="C264" s="89">
        <v>0</v>
      </c>
      <c r="E264" s="95"/>
      <c r="F264" s="95"/>
    </row>
    <row r="265" spans="1:14" outlineLevel="1" x14ac:dyDescent="0.25">
      <c r="A265" s="45" t="s">
        <v>655</v>
      </c>
      <c r="B265" s="90"/>
      <c r="C265" s="95"/>
      <c r="E265" s="95"/>
      <c r="F265" s="95"/>
    </row>
    <row r="266" spans="1:14" outlineLevel="1" x14ac:dyDescent="0.25">
      <c r="A266" s="45" t="s">
        <v>654</v>
      </c>
      <c r="B266" s="90"/>
      <c r="C266" s="105"/>
      <c r="E266" s="95"/>
      <c r="F266" s="95"/>
    </row>
    <row r="267" spans="1:14" outlineLevel="1" x14ac:dyDescent="0.25">
      <c r="A267" s="45" t="s">
        <v>653</v>
      </c>
      <c r="B267" s="90"/>
      <c r="C267" s="95"/>
      <c r="E267" s="95"/>
      <c r="F267" s="95"/>
    </row>
    <row r="268" spans="1:14" outlineLevel="1" x14ac:dyDescent="0.25">
      <c r="A268" s="45" t="s">
        <v>652</v>
      </c>
      <c r="B268" s="90"/>
      <c r="C268" s="95"/>
      <c r="E268" s="95"/>
      <c r="F268" s="95"/>
    </row>
    <row r="269" spans="1:14" outlineLevel="1" x14ac:dyDescent="0.25">
      <c r="A269" s="45" t="s">
        <v>651</v>
      </c>
      <c r="B269" s="90"/>
      <c r="C269" s="95"/>
      <c r="E269" s="95"/>
      <c r="F269" s="95"/>
    </row>
    <row r="270" spans="1:14" outlineLevel="1" x14ac:dyDescent="0.25">
      <c r="A270" s="45" t="s">
        <v>650</v>
      </c>
      <c r="B270" s="90"/>
      <c r="C270" s="95"/>
      <c r="E270" s="95"/>
      <c r="F270" s="95"/>
    </row>
    <row r="271" spans="1:14" outlineLevel="1" x14ac:dyDescent="0.25">
      <c r="A271" s="45" t="s">
        <v>649</v>
      </c>
      <c r="B271" s="90"/>
      <c r="C271" s="95"/>
      <c r="E271" s="95"/>
      <c r="F271" s="95"/>
    </row>
    <row r="272" spans="1:14" outlineLevel="1" x14ac:dyDescent="0.25">
      <c r="A272" s="45" t="s">
        <v>648</v>
      </c>
      <c r="B272" s="90"/>
      <c r="C272" s="95"/>
      <c r="E272" s="95"/>
      <c r="F272" s="95"/>
    </row>
    <row r="273" spans="1:7" outlineLevel="1" x14ac:dyDescent="0.25">
      <c r="A273" s="45" t="s">
        <v>647</v>
      </c>
      <c r="B273" s="90"/>
      <c r="C273" s="95"/>
      <c r="E273" s="95"/>
      <c r="F273" s="95"/>
    </row>
    <row r="274" spans="1:7" outlineLevel="1" x14ac:dyDescent="0.25">
      <c r="A274" s="45" t="s">
        <v>646</v>
      </c>
      <c r="B274" s="90"/>
      <c r="C274" s="95"/>
      <c r="E274" s="95"/>
      <c r="F274" s="95"/>
    </row>
    <row r="275" spans="1:7" outlineLevel="1" x14ac:dyDescent="0.25">
      <c r="A275" s="45" t="s">
        <v>645</v>
      </c>
      <c r="B275" s="90"/>
      <c r="C275" s="95"/>
      <c r="E275" s="95"/>
      <c r="F275" s="95"/>
    </row>
    <row r="276" spans="1:7" ht="15" customHeight="1" x14ac:dyDescent="0.25">
      <c r="A276" s="93"/>
      <c r="B276" s="94" t="s">
        <v>644</v>
      </c>
      <c r="C276" s="93" t="s">
        <v>643</v>
      </c>
      <c r="D276" s="93"/>
      <c r="E276" s="104"/>
      <c r="F276" s="93"/>
      <c r="G276" s="92"/>
    </row>
    <row r="277" spans="1:7" x14ac:dyDescent="0.25">
      <c r="A277" s="45" t="s">
        <v>642</v>
      </c>
      <c r="B277" s="45" t="s">
        <v>641</v>
      </c>
      <c r="C277" s="89">
        <v>1</v>
      </c>
      <c r="E277" s="88"/>
      <c r="F277" s="88"/>
    </row>
    <row r="278" spans="1:7" x14ac:dyDescent="0.25">
      <c r="A278" s="45" t="s">
        <v>640</v>
      </c>
      <c r="B278" s="45" t="s">
        <v>639</v>
      </c>
      <c r="C278" s="89">
        <v>0</v>
      </c>
      <c r="E278" s="88"/>
      <c r="F278" s="88"/>
    </row>
    <row r="279" spans="1:7" x14ac:dyDescent="0.25">
      <c r="A279" s="45" t="s">
        <v>638</v>
      </c>
      <c r="B279" s="45" t="s">
        <v>198</v>
      </c>
      <c r="C279" s="89">
        <v>0</v>
      </c>
      <c r="E279" s="88"/>
      <c r="F279" s="88"/>
    </row>
    <row r="280" spans="1:7" outlineLevel="1" x14ac:dyDescent="0.25">
      <c r="A280" s="45" t="s">
        <v>637</v>
      </c>
      <c r="C280" s="89"/>
      <c r="E280" s="88"/>
      <c r="F280" s="88"/>
    </row>
    <row r="281" spans="1:7" outlineLevel="1" x14ac:dyDescent="0.25">
      <c r="A281" s="45" t="s">
        <v>636</v>
      </c>
      <c r="C281" s="89"/>
      <c r="E281" s="88"/>
      <c r="F281" s="88"/>
    </row>
    <row r="282" spans="1:7" outlineLevel="1" x14ac:dyDescent="0.25">
      <c r="A282" s="45" t="s">
        <v>635</v>
      </c>
      <c r="C282" s="89"/>
      <c r="E282" s="88"/>
      <c r="F282" s="88"/>
    </row>
    <row r="283" spans="1:7" outlineLevel="1" x14ac:dyDescent="0.25">
      <c r="A283" s="45" t="s">
        <v>634</v>
      </c>
      <c r="C283" s="89"/>
      <c r="E283" s="88"/>
      <c r="F283" s="88"/>
    </row>
    <row r="284" spans="1:7" outlineLevel="1" x14ac:dyDescent="0.25">
      <c r="A284" s="45" t="s">
        <v>633</v>
      </c>
      <c r="C284" s="89"/>
      <c r="E284" s="88"/>
      <c r="F284" s="88"/>
    </row>
    <row r="285" spans="1:7" outlineLevel="1" x14ac:dyDescent="0.25">
      <c r="A285" s="45" t="s">
        <v>632</v>
      </c>
      <c r="C285" s="89"/>
      <c r="E285" s="88"/>
      <c r="F285" s="88"/>
    </row>
    <row r="286" spans="1:7" ht="18.75" x14ac:dyDescent="0.25">
      <c r="A286" s="102"/>
      <c r="B286" s="103" t="s">
        <v>631</v>
      </c>
      <c r="C286" s="102"/>
      <c r="D286" s="102"/>
      <c r="E286" s="102"/>
      <c r="F286" s="101"/>
      <c r="G286" s="101"/>
    </row>
    <row r="287" spans="1:7" ht="15" customHeight="1" x14ac:dyDescent="0.25">
      <c r="A287" s="93"/>
      <c r="B287" s="94" t="s">
        <v>630</v>
      </c>
      <c r="C287" s="93" t="s">
        <v>580</v>
      </c>
      <c r="D287" s="93" t="s">
        <v>579</v>
      </c>
      <c r="E287" s="93"/>
      <c r="F287" s="93" t="s">
        <v>578</v>
      </c>
      <c r="G287" s="93" t="s">
        <v>577</v>
      </c>
    </row>
    <row r="288" spans="1:7" x14ac:dyDescent="0.25">
      <c r="A288" s="45" t="s">
        <v>629</v>
      </c>
      <c r="B288" s="45" t="s">
        <v>628</v>
      </c>
      <c r="C288" s="45" t="s">
        <v>441</v>
      </c>
      <c r="D288" s="99"/>
      <c r="E288" s="99"/>
      <c r="F288" s="100"/>
      <c r="G288" s="100"/>
    </row>
    <row r="289" spans="1:7" x14ac:dyDescent="0.25">
      <c r="A289" s="99"/>
      <c r="D289" s="99"/>
      <c r="E289" s="99"/>
      <c r="F289" s="100"/>
      <c r="G289" s="100"/>
    </row>
    <row r="290" spans="1:7" x14ac:dyDescent="0.25">
      <c r="B290" s="45" t="s">
        <v>627</v>
      </c>
      <c r="D290" s="99"/>
      <c r="E290" s="99"/>
      <c r="F290" s="100"/>
      <c r="G290" s="100"/>
    </row>
    <row r="291" spans="1:7" x14ac:dyDescent="0.25">
      <c r="A291" s="45" t="s">
        <v>626</v>
      </c>
      <c r="B291" s="91"/>
      <c r="E291" s="99"/>
      <c r="F291" s="96" t="str">
        <f t="shared" ref="F291:F314" si="9">IF($C$315=0,"",IF(C291="[for completion]","",C291/$C$315))</f>
        <v/>
      </c>
      <c r="G291" s="96" t="str">
        <f t="shared" ref="G291:G314" si="10">IF($D$315=0,"",IF(D291="[for completion]","",D291/$D$315))</f>
        <v/>
      </c>
    </row>
    <row r="292" spans="1:7" x14ac:dyDescent="0.25">
      <c r="A292" s="45" t="s">
        <v>625</v>
      </c>
      <c r="B292" s="91"/>
      <c r="E292" s="99"/>
      <c r="F292" s="96" t="str">
        <f t="shared" si="9"/>
        <v/>
      </c>
      <c r="G292" s="96" t="str">
        <f t="shared" si="10"/>
        <v/>
      </c>
    </row>
    <row r="293" spans="1:7" x14ac:dyDescent="0.25">
      <c r="A293" s="45" t="s">
        <v>624</v>
      </c>
      <c r="B293" s="91"/>
      <c r="E293" s="99"/>
      <c r="F293" s="96" t="str">
        <f t="shared" si="9"/>
        <v/>
      </c>
      <c r="G293" s="96" t="str">
        <f t="shared" si="10"/>
        <v/>
      </c>
    </row>
    <row r="294" spans="1:7" x14ac:dyDescent="0.25">
      <c r="A294" s="45" t="s">
        <v>623</v>
      </c>
      <c r="B294" s="91"/>
      <c r="E294" s="99"/>
      <c r="F294" s="96" t="str">
        <f t="shared" si="9"/>
        <v/>
      </c>
      <c r="G294" s="96" t="str">
        <f t="shared" si="10"/>
        <v/>
      </c>
    </row>
    <row r="295" spans="1:7" x14ac:dyDescent="0.25">
      <c r="A295" s="45" t="s">
        <v>622</v>
      </c>
      <c r="B295" s="91"/>
      <c r="E295" s="99"/>
      <c r="F295" s="96" t="str">
        <f t="shared" si="9"/>
        <v/>
      </c>
      <c r="G295" s="96" t="str">
        <f t="shared" si="10"/>
        <v/>
      </c>
    </row>
    <row r="296" spans="1:7" x14ac:dyDescent="0.25">
      <c r="A296" s="45" t="s">
        <v>621</v>
      </c>
      <c r="B296" s="91"/>
      <c r="E296" s="99"/>
      <c r="F296" s="96" t="str">
        <f t="shared" si="9"/>
        <v/>
      </c>
      <c r="G296" s="96" t="str">
        <f t="shared" si="10"/>
        <v/>
      </c>
    </row>
    <row r="297" spans="1:7" x14ac:dyDescent="0.25">
      <c r="A297" s="45" t="s">
        <v>620</v>
      </c>
      <c r="B297" s="91"/>
      <c r="E297" s="99"/>
      <c r="F297" s="96" t="str">
        <f t="shared" si="9"/>
        <v/>
      </c>
      <c r="G297" s="96" t="str">
        <f t="shared" si="10"/>
        <v/>
      </c>
    </row>
    <row r="298" spans="1:7" x14ac:dyDescent="0.25">
      <c r="A298" s="45" t="s">
        <v>619</v>
      </c>
      <c r="B298" s="91"/>
      <c r="E298" s="99"/>
      <c r="F298" s="96" t="str">
        <f t="shared" si="9"/>
        <v/>
      </c>
      <c r="G298" s="96" t="str">
        <f t="shared" si="10"/>
        <v/>
      </c>
    </row>
    <row r="299" spans="1:7" x14ac:dyDescent="0.25">
      <c r="A299" s="45" t="s">
        <v>618</v>
      </c>
      <c r="B299" s="91"/>
      <c r="E299" s="99"/>
      <c r="F299" s="96" t="str">
        <f t="shared" si="9"/>
        <v/>
      </c>
      <c r="G299" s="96" t="str">
        <f t="shared" si="10"/>
        <v/>
      </c>
    </row>
    <row r="300" spans="1:7" x14ac:dyDescent="0.25">
      <c r="A300" s="45" t="s">
        <v>617</v>
      </c>
      <c r="B300" s="91"/>
      <c r="E300" s="91"/>
      <c r="F300" s="96" t="str">
        <f t="shared" si="9"/>
        <v/>
      </c>
      <c r="G300" s="96" t="str">
        <f t="shared" si="10"/>
        <v/>
      </c>
    </row>
    <row r="301" spans="1:7" x14ac:dyDescent="0.25">
      <c r="A301" s="45" t="s">
        <v>616</v>
      </c>
      <c r="B301" s="91"/>
      <c r="E301" s="91"/>
      <c r="F301" s="96" t="str">
        <f t="shared" si="9"/>
        <v/>
      </c>
      <c r="G301" s="96" t="str">
        <f t="shared" si="10"/>
        <v/>
      </c>
    </row>
    <row r="302" spans="1:7" x14ac:dyDescent="0.25">
      <c r="A302" s="45" t="s">
        <v>615</v>
      </c>
      <c r="B302" s="91"/>
      <c r="E302" s="91"/>
      <c r="F302" s="96" t="str">
        <f t="shared" si="9"/>
        <v/>
      </c>
      <c r="G302" s="96" t="str">
        <f t="shared" si="10"/>
        <v/>
      </c>
    </row>
    <row r="303" spans="1:7" x14ac:dyDescent="0.25">
      <c r="A303" s="45" t="s">
        <v>614</v>
      </c>
      <c r="B303" s="91"/>
      <c r="E303" s="91"/>
      <c r="F303" s="96" t="str">
        <f t="shared" si="9"/>
        <v/>
      </c>
      <c r="G303" s="96" t="str">
        <f t="shared" si="10"/>
        <v/>
      </c>
    </row>
    <row r="304" spans="1:7" x14ac:dyDescent="0.25">
      <c r="A304" s="45" t="s">
        <v>613</v>
      </c>
      <c r="B304" s="91"/>
      <c r="E304" s="91"/>
      <c r="F304" s="96" t="str">
        <f t="shared" si="9"/>
        <v/>
      </c>
      <c r="G304" s="96" t="str">
        <f t="shared" si="10"/>
        <v/>
      </c>
    </row>
    <row r="305" spans="1:7" x14ac:dyDescent="0.25">
      <c r="A305" s="45" t="s">
        <v>612</v>
      </c>
      <c r="B305" s="91"/>
      <c r="E305" s="91"/>
      <c r="F305" s="96" t="str">
        <f t="shared" si="9"/>
        <v/>
      </c>
      <c r="G305" s="96" t="str">
        <f t="shared" si="10"/>
        <v/>
      </c>
    </row>
    <row r="306" spans="1:7" x14ac:dyDescent="0.25">
      <c r="A306" s="45" t="s">
        <v>611</v>
      </c>
      <c r="B306" s="91"/>
      <c r="F306" s="96" t="str">
        <f t="shared" si="9"/>
        <v/>
      </c>
      <c r="G306" s="96" t="str">
        <f t="shared" si="10"/>
        <v/>
      </c>
    </row>
    <row r="307" spans="1:7" x14ac:dyDescent="0.25">
      <c r="A307" s="45" t="s">
        <v>610</v>
      </c>
      <c r="B307" s="91"/>
      <c r="E307" s="95"/>
      <c r="F307" s="96" t="str">
        <f t="shared" si="9"/>
        <v/>
      </c>
      <c r="G307" s="96" t="str">
        <f t="shared" si="10"/>
        <v/>
      </c>
    </row>
    <row r="308" spans="1:7" x14ac:dyDescent="0.25">
      <c r="A308" s="45" t="s">
        <v>609</v>
      </c>
      <c r="B308" s="91"/>
      <c r="E308" s="95"/>
      <c r="F308" s="96" t="str">
        <f t="shared" si="9"/>
        <v/>
      </c>
      <c r="G308" s="96" t="str">
        <f t="shared" si="10"/>
        <v/>
      </c>
    </row>
    <row r="309" spans="1:7" x14ac:dyDescent="0.25">
      <c r="A309" s="45" t="s">
        <v>608</v>
      </c>
      <c r="B309" s="91"/>
      <c r="E309" s="95"/>
      <c r="F309" s="96" t="str">
        <f t="shared" si="9"/>
        <v/>
      </c>
      <c r="G309" s="96" t="str">
        <f t="shared" si="10"/>
        <v/>
      </c>
    </row>
    <row r="310" spans="1:7" x14ac:dyDescent="0.25">
      <c r="A310" s="45" t="s">
        <v>607</v>
      </c>
      <c r="B310" s="91"/>
      <c r="E310" s="95"/>
      <c r="F310" s="96" t="str">
        <f t="shared" si="9"/>
        <v/>
      </c>
      <c r="G310" s="96" t="str">
        <f t="shared" si="10"/>
        <v/>
      </c>
    </row>
    <row r="311" spans="1:7" x14ac:dyDescent="0.25">
      <c r="A311" s="45" t="s">
        <v>606</v>
      </c>
      <c r="B311" s="91"/>
      <c r="E311" s="95"/>
      <c r="F311" s="96" t="str">
        <f t="shared" si="9"/>
        <v/>
      </c>
      <c r="G311" s="96" t="str">
        <f t="shared" si="10"/>
        <v/>
      </c>
    </row>
    <row r="312" spans="1:7" x14ac:dyDescent="0.25">
      <c r="A312" s="45" t="s">
        <v>605</v>
      </c>
      <c r="B312" s="91"/>
      <c r="E312" s="95"/>
      <c r="F312" s="96" t="str">
        <f t="shared" si="9"/>
        <v/>
      </c>
      <c r="G312" s="96" t="str">
        <f t="shared" si="10"/>
        <v/>
      </c>
    </row>
    <row r="313" spans="1:7" x14ac:dyDescent="0.25">
      <c r="A313" s="45" t="s">
        <v>604</v>
      </c>
      <c r="B313" s="91"/>
      <c r="E313" s="95"/>
      <c r="F313" s="96" t="str">
        <f t="shared" si="9"/>
        <v/>
      </c>
      <c r="G313" s="96" t="str">
        <f t="shared" si="10"/>
        <v/>
      </c>
    </row>
    <row r="314" spans="1:7" x14ac:dyDescent="0.25">
      <c r="A314" s="45" t="s">
        <v>603</v>
      </c>
      <c r="B314" s="91"/>
      <c r="E314" s="95"/>
      <c r="F314" s="96" t="str">
        <f t="shared" si="9"/>
        <v/>
      </c>
      <c r="G314" s="96" t="str">
        <f t="shared" si="10"/>
        <v/>
      </c>
    </row>
    <row r="315" spans="1:7" x14ac:dyDescent="0.25">
      <c r="A315" s="45" t="s">
        <v>602</v>
      </c>
      <c r="B315" s="97" t="s">
        <v>196</v>
      </c>
      <c r="C315" s="91">
        <f>SUM(C291:C314)</f>
        <v>0</v>
      </c>
      <c r="D315" s="91">
        <f>SUM(D291:D314)</f>
        <v>0</v>
      </c>
      <c r="E315" s="95"/>
      <c r="F315" s="98">
        <f>SUM(F291:F314)</f>
        <v>0</v>
      </c>
      <c r="G315" s="98">
        <f>SUM(G291:G314)</f>
        <v>0</v>
      </c>
    </row>
    <row r="316" spans="1:7" ht="15" customHeight="1" x14ac:dyDescent="0.25">
      <c r="A316" s="93"/>
      <c r="B316" s="94" t="s">
        <v>601</v>
      </c>
      <c r="C316" s="93" t="s">
        <v>580</v>
      </c>
      <c r="D316" s="93" t="s">
        <v>579</v>
      </c>
      <c r="E316" s="93"/>
      <c r="F316" s="93" t="s">
        <v>578</v>
      </c>
      <c r="G316" s="93" t="s">
        <v>577</v>
      </c>
    </row>
    <row r="317" spans="1:7" x14ac:dyDescent="0.25">
      <c r="A317" s="45" t="s">
        <v>600</v>
      </c>
      <c r="B317" s="45" t="s">
        <v>575</v>
      </c>
      <c r="C317" s="89" t="s">
        <v>441</v>
      </c>
      <c r="G317" s="45"/>
    </row>
    <row r="318" spans="1:7" x14ac:dyDescent="0.25">
      <c r="G318" s="45"/>
    </row>
    <row r="319" spans="1:7" x14ac:dyDescent="0.25">
      <c r="B319" s="91" t="s">
        <v>574</v>
      </c>
      <c r="G319" s="45"/>
    </row>
    <row r="320" spans="1:7" x14ac:dyDescent="0.25">
      <c r="A320" s="45" t="s">
        <v>599</v>
      </c>
      <c r="B320" s="45" t="s">
        <v>572</v>
      </c>
      <c r="F320" s="96" t="str">
        <f t="shared" ref="F320:F327" si="11">IF($C$328=0,"",IF(C320="[for completion]","",C320/$C$328))</f>
        <v/>
      </c>
      <c r="G320" s="96" t="str">
        <f t="shared" ref="G320:G327" si="12">IF($D$328=0,"",IF(D320="[for completion]","",D320/$D$328))</f>
        <v/>
      </c>
    </row>
    <row r="321" spans="1:7" x14ac:dyDescent="0.25">
      <c r="A321" s="45" t="s">
        <v>598</v>
      </c>
      <c r="B321" s="45" t="s">
        <v>570</v>
      </c>
      <c r="F321" s="96" t="str">
        <f t="shared" si="11"/>
        <v/>
      </c>
      <c r="G321" s="96" t="str">
        <f t="shared" si="12"/>
        <v/>
      </c>
    </row>
    <row r="322" spans="1:7" x14ac:dyDescent="0.25">
      <c r="A322" s="45" t="s">
        <v>597</v>
      </c>
      <c r="B322" s="45" t="s">
        <v>568</v>
      </c>
      <c r="F322" s="96" t="str">
        <f t="shared" si="11"/>
        <v/>
      </c>
      <c r="G322" s="96" t="str">
        <f t="shared" si="12"/>
        <v/>
      </c>
    </row>
    <row r="323" spans="1:7" x14ac:dyDescent="0.25">
      <c r="A323" s="45" t="s">
        <v>596</v>
      </c>
      <c r="B323" s="45" t="s">
        <v>566</v>
      </c>
      <c r="F323" s="96" t="str">
        <f t="shared" si="11"/>
        <v/>
      </c>
      <c r="G323" s="96" t="str">
        <f t="shared" si="12"/>
        <v/>
      </c>
    </row>
    <row r="324" spans="1:7" x14ac:dyDescent="0.25">
      <c r="A324" s="45" t="s">
        <v>595</v>
      </c>
      <c r="B324" s="45" t="s">
        <v>564</v>
      </c>
      <c r="F324" s="96" t="str">
        <f t="shared" si="11"/>
        <v/>
      </c>
      <c r="G324" s="96" t="str">
        <f t="shared" si="12"/>
        <v/>
      </c>
    </row>
    <row r="325" spans="1:7" x14ac:dyDescent="0.25">
      <c r="A325" s="45" t="s">
        <v>594</v>
      </c>
      <c r="B325" s="45" t="s">
        <v>562</v>
      </c>
      <c r="F325" s="96" t="str">
        <f t="shared" si="11"/>
        <v/>
      </c>
      <c r="G325" s="96" t="str">
        <f t="shared" si="12"/>
        <v/>
      </c>
    </row>
    <row r="326" spans="1:7" x14ac:dyDescent="0.25">
      <c r="A326" s="45" t="s">
        <v>593</v>
      </c>
      <c r="B326" s="45" t="s">
        <v>560</v>
      </c>
      <c r="F326" s="96" t="str">
        <f t="shared" si="11"/>
        <v/>
      </c>
      <c r="G326" s="96" t="str">
        <f t="shared" si="12"/>
        <v/>
      </c>
    </row>
    <row r="327" spans="1:7" x14ac:dyDescent="0.25">
      <c r="A327" s="45" t="s">
        <v>592</v>
      </c>
      <c r="B327" s="45" t="s">
        <v>558</v>
      </c>
      <c r="F327" s="96" t="str">
        <f t="shared" si="11"/>
        <v/>
      </c>
      <c r="G327" s="96" t="str">
        <f t="shared" si="12"/>
        <v/>
      </c>
    </row>
    <row r="328" spans="1:7" x14ac:dyDescent="0.25">
      <c r="A328" s="45" t="s">
        <v>591</v>
      </c>
      <c r="B328" s="97" t="s">
        <v>196</v>
      </c>
      <c r="C328" s="45">
        <f>SUM(C320:C327)</f>
        <v>0</v>
      </c>
      <c r="D328" s="45">
        <f>SUM(D320:D327)</f>
        <v>0</v>
      </c>
      <c r="F328" s="95">
        <f>SUM(F320:F327)</f>
        <v>0</v>
      </c>
      <c r="G328" s="95">
        <f>SUM(G320:G327)</f>
        <v>0</v>
      </c>
    </row>
    <row r="329" spans="1:7" outlineLevel="1" x14ac:dyDescent="0.25">
      <c r="A329" s="45" t="s">
        <v>590</v>
      </c>
      <c r="B329" s="90" t="s">
        <v>555</v>
      </c>
      <c r="F329" s="96" t="str">
        <f t="shared" ref="F329:F334" si="13">IF($C$328=0,"",IF(C329="[for completion]","",C329/$C$328))</f>
        <v/>
      </c>
      <c r="G329" s="96" t="str">
        <f t="shared" ref="G329:G334" si="14">IF($D$328=0,"",IF(D329="[for completion]","",D329/$D$328))</f>
        <v/>
      </c>
    </row>
    <row r="330" spans="1:7" outlineLevel="1" x14ac:dyDescent="0.25">
      <c r="A330" s="45" t="s">
        <v>589</v>
      </c>
      <c r="B330" s="90" t="s">
        <v>553</v>
      </c>
      <c r="F330" s="96" t="str">
        <f t="shared" si="13"/>
        <v/>
      </c>
      <c r="G330" s="96" t="str">
        <f t="shared" si="14"/>
        <v/>
      </c>
    </row>
    <row r="331" spans="1:7" outlineLevel="1" x14ac:dyDescent="0.25">
      <c r="A331" s="45" t="s">
        <v>588</v>
      </c>
      <c r="B331" s="90" t="s">
        <v>551</v>
      </c>
      <c r="F331" s="96" t="str">
        <f t="shared" si="13"/>
        <v/>
      </c>
      <c r="G331" s="96" t="str">
        <f t="shared" si="14"/>
        <v/>
      </c>
    </row>
    <row r="332" spans="1:7" outlineLevel="1" x14ac:dyDescent="0.25">
      <c r="A332" s="45" t="s">
        <v>587</v>
      </c>
      <c r="B332" s="90" t="s">
        <v>549</v>
      </c>
      <c r="F332" s="96" t="str">
        <f t="shared" si="13"/>
        <v/>
      </c>
      <c r="G332" s="96" t="str">
        <f t="shared" si="14"/>
        <v/>
      </c>
    </row>
    <row r="333" spans="1:7" outlineLevel="1" x14ac:dyDescent="0.25">
      <c r="A333" s="45" t="s">
        <v>586</v>
      </c>
      <c r="B333" s="90" t="s">
        <v>547</v>
      </c>
      <c r="F333" s="96" t="str">
        <f t="shared" si="13"/>
        <v/>
      </c>
      <c r="G333" s="96" t="str">
        <f t="shared" si="14"/>
        <v/>
      </c>
    </row>
    <row r="334" spans="1:7" outlineLevel="1" x14ac:dyDescent="0.25">
      <c r="A334" s="45" t="s">
        <v>585</v>
      </c>
      <c r="B334" s="90" t="s">
        <v>545</v>
      </c>
      <c r="F334" s="96" t="str">
        <f t="shared" si="13"/>
        <v/>
      </c>
      <c r="G334" s="96" t="str">
        <f t="shared" si="14"/>
        <v/>
      </c>
    </row>
    <row r="335" spans="1:7" outlineLevel="1" x14ac:dyDescent="0.25">
      <c r="A335" s="45" t="s">
        <v>584</v>
      </c>
      <c r="B335" s="90"/>
      <c r="F335" s="96"/>
      <c r="G335" s="96"/>
    </row>
    <row r="336" spans="1:7" outlineLevel="1" x14ac:dyDescent="0.25">
      <c r="A336" s="45" t="s">
        <v>583</v>
      </c>
      <c r="B336" s="90"/>
      <c r="F336" s="96"/>
      <c r="G336" s="96"/>
    </row>
    <row r="337" spans="1:7" outlineLevel="1" x14ac:dyDescent="0.25">
      <c r="A337" s="45" t="s">
        <v>582</v>
      </c>
      <c r="B337" s="90"/>
      <c r="F337" s="95"/>
      <c r="G337" s="95"/>
    </row>
    <row r="338" spans="1:7" ht="15" customHeight="1" x14ac:dyDescent="0.25">
      <c r="A338" s="93"/>
      <c r="B338" s="94" t="s">
        <v>581</v>
      </c>
      <c r="C338" s="93" t="s">
        <v>580</v>
      </c>
      <c r="D338" s="93" t="s">
        <v>579</v>
      </c>
      <c r="E338" s="93"/>
      <c r="F338" s="93" t="s">
        <v>578</v>
      </c>
      <c r="G338" s="93" t="s">
        <v>577</v>
      </c>
    </row>
    <row r="339" spans="1:7" x14ac:dyDescent="0.25">
      <c r="A339" s="45" t="s">
        <v>576</v>
      </c>
      <c r="B339" s="45" t="s">
        <v>575</v>
      </c>
      <c r="C339" s="89" t="s">
        <v>441</v>
      </c>
      <c r="G339" s="45"/>
    </row>
    <row r="340" spans="1:7" x14ac:dyDescent="0.25">
      <c r="G340" s="45"/>
    </row>
    <row r="341" spans="1:7" x14ac:dyDescent="0.25">
      <c r="B341" s="91" t="s">
        <v>574</v>
      </c>
      <c r="G341" s="45"/>
    </row>
    <row r="342" spans="1:7" x14ac:dyDescent="0.25">
      <c r="A342" s="45" t="s">
        <v>573</v>
      </c>
      <c r="B342" s="45" t="s">
        <v>572</v>
      </c>
      <c r="F342" s="96" t="str">
        <f t="shared" ref="F342:F349" si="15">IF($C$350=0,"",IF(C342="[Mark as ND1 if not relevant]","",C342/$C$350))</f>
        <v/>
      </c>
      <c r="G342" s="96" t="str">
        <f t="shared" ref="G342:G349" si="16">IF($D$350=0,"",IF(D342="[Mark as ND1 if not relevant]","",D342/$D$350))</f>
        <v/>
      </c>
    </row>
    <row r="343" spans="1:7" x14ac:dyDescent="0.25">
      <c r="A343" s="45" t="s">
        <v>571</v>
      </c>
      <c r="B343" s="45" t="s">
        <v>570</v>
      </c>
      <c r="F343" s="96" t="str">
        <f t="shared" si="15"/>
        <v/>
      </c>
      <c r="G343" s="96" t="str">
        <f t="shared" si="16"/>
        <v/>
      </c>
    </row>
    <row r="344" spans="1:7" x14ac:dyDescent="0.25">
      <c r="A344" s="45" t="s">
        <v>569</v>
      </c>
      <c r="B344" s="45" t="s">
        <v>568</v>
      </c>
      <c r="F344" s="96" t="str">
        <f t="shared" si="15"/>
        <v/>
      </c>
      <c r="G344" s="96" t="str">
        <f t="shared" si="16"/>
        <v/>
      </c>
    </row>
    <row r="345" spans="1:7" x14ac:dyDescent="0.25">
      <c r="A345" s="45" t="s">
        <v>567</v>
      </c>
      <c r="B345" s="45" t="s">
        <v>566</v>
      </c>
      <c r="F345" s="96" t="str">
        <f t="shared" si="15"/>
        <v/>
      </c>
      <c r="G345" s="96" t="str">
        <f t="shared" si="16"/>
        <v/>
      </c>
    </row>
    <row r="346" spans="1:7" x14ac:dyDescent="0.25">
      <c r="A346" s="45" t="s">
        <v>565</v>
      </c>
      <c r="B346" s="45" t="s">
        <v>564</v>
      </c>
      <c r="F346" s="96" t="str">
        <f t="shared" si="15"/>
        <v/>
      </c>
      <c r="G346" s="96" t="str">
        <f t="shared" si="16"/>
        <v/>
      </c>
    </row>
    <row r="347" spans="1:7" x14ac:dyDescent="0.25">
      <c r="A347" s="45" t="s">
        <v>563</v>
      </c>
      <c r="B347" s="45" t="s">
        <v>562</v>
      </c>
      <c r="F347" s="96" t="str">
        <f t="shared" si="15"/>
        <v/>
      </c>
      <c r="G347" s="96" t="str">
        <f t="shared" si="16"/>
        <v/>
      </c>
    </row>
    <row r="348" spans="1:7" x14ac:dyDescent="0.25">
      <c r="A348" s="45" t="s">
        <v>561</v>
      </c>
      <c r="B348" s="45" t="s">
        <v>560</v>
      </c>
      <c r="F348" s="96" t="str">
        <f t="shared" si="15"/>
        <v/>
      </c>
      <c r="G348" s="96" t="str">
        <f t="shared" si="16"/>
        <v/>
      </c>
    </row>
    <row r="349" spans="1:7" x14ac:dyDescent="0.25">
      <c r="A349" s="45" t="s">
        <v>559</v>
      </c>
      <c r="B349" s="45" t="s">
        <v>558</v>
      </c>
      <c r="F349" s="96" t="str">
        <f t="shared" si="15"/>
        <v/>
      </c>
      <c r="G349" s="96" t="str">
        <f t="shared" si="16"/>
        <v/>
      </c>
    </row>
    <row r="350" spans="1:7" x14ac:dyDescent="0.25">
      <c r="A350" s="45" t="s">
        <v>557</v>
      </c>
      <c r="B350" s="97" t="s">
        <v>196</v>
      </c>
      <c r="C350" s="45">
        <f>SUM(C342:C349)</f>
        <v>0</v>
      </c>
      <c r="D350" s="45">
        <f>SUM(D342:D349)</f>
        <v>0</v>
      </c>
      <c r="F350" s="95">
        <f>SUM(F342:F349)</f>
        <v>0</v>
      </c>
      <c r="G350" s="95">
        <f>SUM(G342:G349)</f>
        <v>0</v>
      </c>
    </row>
    <row r="351" spans="1:7" outlineLevel="1" x14ac:dyDescent="0.25">
      <c r="A351" s="45" t="s">
        <v>556</v>
      </c>
      <c r="B351" s="90" t="s">
        <v>555</v>
      </c>
      <c r="F351" s="96" t="str">
        <f t="shared" ref="F351:F356" si="17">IF($C$350=0,"",IF(C351="[for completion]","",C351/$C$350))</f>
        <v/>
      </c>
      <c r="G351" s="96" t="str">
        <f t="shared" ref="G351:G356" si="18">IF($D$350=0,"",IF(D351="[for completion]","",D351/$D$350))</f>
        <v/>
      </c>
    </row>
    <row r="352" spans="1:7" outlineLevel="1" x14ac:dyDescent="0.25">
      <c r="A352" s="45" t="s">
        <v>554</v>
      </c>
      <c r="B352" s="90" t="s">
        <v>553</v>
      </c>
      <c r="F352" s="96" t="str">
        <f t="shared" si="17"/>
        <v/>
      </c>
      <c r="G352" s="96" t="str">
        <f t="shared" si="18"/>
        <v/>
      </c>
    </row>
    <row r="353" spans="1:7" outlineLevel="1" x14ac:dyDescent="0.25">
      <c r="A353" s="45" t="s">
        <v>552</v>
      </c>
      <c r="B353" s="90" t="s">
        <v>551</v>
      </c>
      <c r="F353" s="96" t="str">
        <f t="shared" si="17"/>
        <v/>
      </c>
      <c r="G353" s="96" t="str">
        <f t="shared" si="18"/>
        <v/>
      </c>
    </row>
    <row r="354" spans="1:7" outlineLevel="1" x14ac:dyDescent="0.25">
      <c r="A354" s="45" t="s">
        <v>550</v>
      </c>
      <c r="B354" s="90" t="s">
        <v>549</v>
      </c>
      <c r="F354" s="96" t="str">
        <f t="shared" si="17"/>
        <v/>
      </c>
      <c r="G354" s="96" t="str">
        <f t="shared" si="18"/>
        <v/>
      </c>
    </row>
    <row r="355" spans="1:7" outlineLevel="1" x14ac:dyDescent="0.25">
      <c r="A355" s="45" t="s">
        <v>548</v>
      </c>
      <c r="B355" s="90" t="s">
        <v>547</v>
      </c>
      <c r="F355" s="96" t="str">
        <f t="shared" si="17"/>
        <v/>
      </c>
      <c r="G355" s="96" t="str">
        <f t="shared" si="18"/>
        <v/>
      </c>
    </row>
    <row r="356" spans="1:7" outlineLevel="1" x14ac:dyDescent="0.25">
      <c r="A356" s="45" t="s">
        <v>546</v>
      </c>
      <c r="B356" s="90" t="s">
        <v>545</v>
      </c>
      <c r="F356" s="96" t="str">
        <f t="shared" si="17"/>
        <v/>
      </c>
      <c r="G356" s="96" t="str">
        <f t="shared" si="18"/>
        <v/>
      </c>
    </row>
    <row r="357" spans="1:7" outlineLevel="1" x14ac:dyDescent="0.25">
      <c r="A357" s="45" t="s">
        <v>544</v>
      </c>
      <c r="B357" s="90"/>
      <c r="F357" s="96"/>
      <c r="G357" s="96"/>
    </row>
    <row r="358" spans="1:7" outlineLevel="1" x14ac:dyDescent="0.25">
      <c r="A358" s="45" t="s">
        <v>543</v>
      </c>
      <c r="B358" s="90"/>
      <c r="F358" s="96"/>
      <c r="G358" s="96"/>
    </row>
    <row r="359" spans="1:7" outlineLevel="1" x14ac:dyDescent="0.25">
      <c r="A359" s="45" t="s">
        <v>542</v>
      </c>
      <c r="B359" s="90"/>
      <c r="F359" s="96"/>
      <c r="G359" s="95"/>
    </row>
    <row r="360" spans="1:7" ht="15" customHeight="1" x14ac:dyDescent="0.25">
      <c r="A360" s="93"/>
      <c r="B360" s="94" t="s">
        <v>541</v>
      </c>
      <c r="C360" s="93" t="s">
        <v>540</v>
      </c>
      <c r="D360" s="93"/>
      <c r="E360" s="93"/>
      <c r="F360" s="93"/>
      <c r="G360" s="92"/>
    </row>
    <row r="361" spans="1:7" x14ac:dyDescent="0.25">
      <c r="A361" s="45" t="s">
        <v>539</v>
      </c>
      <c r="B361" s="91" t="s">
        <v>538</v>
      </c>
      <c r="C361" s="89" t="s">
        <v>441</v>
      </c>
      <c r="G361" s="45"/>
    </row>
    <row r="362" spans="1:7" x14ac:dyDescent="0.25">
      <c r="A362" s="45" t="s">
        <v>537</v>
      </c>
      <c r="B362" s="91" t="s">
        <v>536</v>
      </c>
      <c r="C362" s="89" t="s">
        <v>441</v>
      </c>
      <c r="G362" s="45"/>
    </row>
    <row r="363" spans="1:7" x14ac:dyDescent="0.25">
      <c r="A363" s="45" t="s">
        <v>535</v>
      </c>
      <c r="B363" s="91" t="s">
        <v>534</v>
      </c>
      <c r="C363" s="89" t="s">
        <v>441</v>
      </c>
      <c r="G363" s="45"/>
    </row>
    <row r="364" spans="1:7" x14ac:dyDescent="0.25">
      <c r="A364" s="45" t="s">
        <v>533</v>
      </c>
      <c r="B364" s="91" t="s">
        <v>532</v>
      </c>
      <c r="C364" s="89" t="s">
        <v>441</v>
      </c>
      <c r="G364" s="45"/>
    </row>
    <row r="365" spans="1:7" x14ac:dyDescent="0.25">
      <c r="A365" s="45" t="s">
        <v>531</v>
      </c>
      <c r="B365" s="91" t="s">
        <v>530</v>
      </c>
      <c r="C365" s="89" t="s">
        <v>441</v>
      </c>
      <c r="G365" s="45"/>
    </row>
    <row r="366" spans="1:7" x14ac:dyDescent="0.25">
      <c r="A366" s="45" t="s">
        <v>529</v>
      </c>
      <c r="B366" s="91" t="s">
        <v>528</v>
      </c>
      <c r="C366" s="89" t="s">
        <v>441</v>
      </c>
      <c r="G366" s="45"/>
    </row>
    <row r="367" spans="1:7" x14ac:dyDescent="0.25">
      <c r="A367" s="45" t="s">
        <v>527</v>
      </c>
      <c r="B367" s="91" t="s">
        <v>526</v>
      </c>
      <c r="C367" s="89" t="s">
        <v>441</v>
      </c>
      <c r="G367" s="45"/>
    </row>
    <row r="368" spans="1:7" x14ac:dyDescent="0.25">
      <c r="A368" s="45" t="s">
        <v>525</v>
      </c>
      <c r="B368" s="91" t="s">
        <v>524</v>
      </c>
      <c r="C368" s="89" t="s">
        <v>441</v>
      </c>
      <c r="G368" s="45"/>
    </row>
    <row r="369" spans="1:7" x14ac:dyDescent="0.25">
      <c r="A369" s="45" t="s">
        <v>523</v>
      </c>
      <c r="B369" s="91" t="s">
        <v>522</v>
      </c>
      <c r="C369" s="89" t="s">
        <v>441</v>
      </c>
      <c r="G369" s="45"/>
    </row>
    <row r="370" spans="1:7" x14ac:dyDescent="0.25">
      <c r="A370" s="45" t="s">
        <v>521</v>
      </c>
      <c r="B370" s="91" t="s">
        <v>198</v>
      </c>
      <c r="C370" s="89" t="s">
        <v>441</v>
      </c>
      <c r="G370" s="45"/>
    </row>
    <row r="371" spans="1:7" outlineLevel="1" x14ac:dyDescent="0.25">
      <c r="A371" s="45" t="s">
        <v>520</v>
      </c>
      <c r="B371" s="90" t="s">
        <v>519</v>
      </c>
      <c r="C371" s="89"/>
      <c r="G371" s="45"/>
    </row>
    <row r="372" spans="1:7" outlineLevel="1" x14ac:dyDescent="0.25">
      <c r="A372" s="45" t="s">
        <v>518</v>
      </c>
      <c r="B372" s="90" t="s">
        <v>502</v>
      </c>
      <c r="C372" s="89"/>
      <c r="G372" s="45"/>
    </row>
    <row r="373" spans="1:7" outlineLevel="1" x14ac:dyDescent="0.25">
      <c r="A373" s="45" t="s">
        <v>517</v>
      </c>
      <c r="B373" s="90" t="s">
        <v>502</v>
      </c>
      <c r="C373" s="89"/>
      <c r="G373" s="45"/>
    </row>
    <row r="374" spans="1:7" outlineLevel="1" x14ac:dyDescent="0.25">
      <c r="A374" s="45" t="s">
        <v>516</v>
      </c>
      <c r="B374" s="90" t="s">
        <v>502</v>
      </c>
      <c r="C374" s="89"/>
      <c r="G374" s="45"/>
    </row>
    <row r="375" spans="1:7" outlineLevel="1" x14ac:dyDescent="0.25">
      <c r="A375" s="45" t="s">
        <v>515</v>
      </c>
      <c r="B375" s="90" t="s">
        <v>502</v>
      </c>
      <c r="C375" s="89"/>
      <c r="G375" s="45"/>
    </row>
    <row r="376" spans="1:7" outlineLevel="1" x14ac:dyDescent="0.25">
      <c r="A376" s="45" t="s">
        <v>514</v>
      </c>
      <c r="B376" s="90" t="s">
        <v>502</v>
      </c>
      <c r="C376" s="89"/>
      <c r="G376" s="45"/>
    </row>
    <row r="377" spans="1:7" outlineLevel="1" x14ac:dyDescent="0.25">
      <c r="A377" s="45" t="s">
        <v>513</v>
      </c>
      <c r="B377" s="90" t="s">
        <v>502</v>
      </c>
      <c r="C377" s="89"/>
      <c r="G377" s="45"/>
    </row>
    <row r="378" spans="1:7" outlineLevel="1" x14ac:dyDescent="0.25">
      <c r="A378" s="45" t="s">
        <v>512</v>
      </c>
      <c r="B378" s="90" t="s">
        <v>502</v>
      </c>
      <c r="C378" s="89"/>
      <c r="G378" s="45"/>
    </row>
    <row r="379" spans="1:7" outlineLevel="1" x14ac:dyDescent="0.25">
      <c r="A379" s="45" t="s">
        <v>511</v>
      </c>
      <c r="B379" s="90" t="s">
        <v>502</v>
      </c>
      <c r="C379" s="89"/>
      <c r="G379" s="45"/>
    </row>
    <row r="380" spans="1:7" outlineLevel="1" x14ac:dyDescent="0.25">
      <c r="A380" s="45" t="s">
        <v>510</v>
      </c>
      <c r="B380" s="90" t="s">
        <v>502</v>
      </c>
      <c r="C380" s="89"/>
      <c r="G380" s="45"/>
    </row>
    <row r="381" spans="1:7" outlineLevel="1" x14ac:dyDescent="0.25">
      <c r="A381" s="45" t="s">
        <v>509</v>
      </c>
      <c r="B381" s="90" t="s">
        <v>502</v>
      </c>
      <c r="C381" s="89"/>
      <c r="G381" s="45"/>
    </row>
    <row r="382" spans="1:7" outlineLevel="1" x14ac:dyDescent="0.25">
      <c r="A382" s="45" t="s">
        <v>508</v>
      </c>
      <c r="B382" s="90" t="s">
        <v>502</v>
      </c>
      <c r="C382" s="89"/>
    </row>
    <row r="383" spans="1:7" outlineLevel="1" x14ac:dyDescent="0.25">
      <c r="A383" s="45" t="s">
        <v>507</v>
      </c>
      <c r="B383" s="90" t="s">
        <v>502</v>
      </c>
      <c r="C383" s="89"/>
    </row>
    <row r="384" spans="1:7" outlineLevel="1" x14ac:dyDescent="0.25">
      <c r="A384" s="45" t="s">
        <v>506</v>
      </c>
      <c r="B384" s="90" t="s">
        <v>502</v>
      </c>
      <c r="C384" s="89"/>
    </row>
    <row r="385" spans="1:3" outlineLevel="1" x14ac:dyDescent="0.25">
      <c r="A385" s="45" t="s">
        <v>505</v>
      </c>
      <c r="B385" s="90" t="s">
        <v>502</v>
      </c>
      <c r="C385" s="89"/>
    </row>
    <row r="386" spans="1:3" outlineLevel="1" x14ac:dyDescent="0.25">
      <c r="A386" s="45" t="s">
        <v>504</v>
      </c>
      <c r="B386" s="90" t="s">
        <v>502</v>
      </c>
      <c r="C386" s="89"/>
    </row>
    <row r="387" spans="1:3" outlineLevel="1" x14ac:dyDescent="0.25">
      <c r="A387" s="45" t="s">
        <v>503</v>
      </c>
      <c r="B387" s="90" t="s">
        <v>502</v>
      </c>
      <c r="C387" s="89"/>
    </row>
    <row r="388" spans="1:3" x14ac:dyDescent="0.25">
      <c r="C388" s="89"/>
    </row>
    <row r="389" spans="1:3" x14ac:dyDescent="0.25">
      <c r="C389" s="89"/>
    </row>
    <row r="390" spans="1:3" x14ac:dyDescent="0.25">
      <c r="C390" s="89"/>
    </row>
    <row r="391" spans="1:3" x14ac:dyDescent="0.25">
      <c r="C391" s="89"/>
    </row>
    <row r="392" spans="1:3" x14ac:dyDescent="0.25">
      <c r="C392" s="89"/>
    </row>
    <row r="393" spans="1:3" x14ac:dyDescent="0.25">
      <c r="C393" s="89"/>
    </row>
  </sheetData>
  <sheetProtection algorithmName="SHA-512" hashValue="mPm7ZwaEqok99qNuAfZevozztCvExyp/FcG7UannAbpE5jEPgiy36SA49KxPBBLxnWGNa7oafsC7CMTKyOaXPg==" saltValue="Nc1ivatUTWtUgBvKQcvWrQ=="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xr:uid="{E0268494-29EA-487E-901C-FB7A773AF523}"/>
    <hyperlink ref="B7" location="'B1. HTT Mortgage Assets'!B166" display="7.A Residential Cover Pool" xr:uid="{8C8E226F-AB98-415E-9A1D-8D58288FF62A}"/>
    <hyperlink ref="B8" location="'B1. HTT Mortgage Assets'!B267" display="7.B Commercial Cover Pool" xr:uid="{D76EF6B4-27AA-4F06-B029-FFB9B0BC803E}"/>
    <hyperlink ref="B149" location="'2. Harmonised Glossary'!A9" display="Breakdown by Interest Rate" xr:uid="{07AD5BE7-07D5-464E-8693-78688C3F8846}"/>
    <hyperlink ref="B179" location="'2. Harmonised Glossary'!A14" display="Non-Performing Loans (NPLs)" xr:uid="{46ADF167-89C1-480D-AD54-390CB915F94B}"/>
    <hyperlink ref="B11" location="'2. Harmonised Glossary'!A12" display="Property Type Information" xr:uid="{561A7B47-7587-463C-ACD3-A160B3FE300E}"/>
    <hyperlink ref="B215" location="'2. Harmonised Glossary'!A288" display="Loan to Value (LTV) Information - Un-indexed" xr:uid="{C3CCF8A3-B898-4A43-A2E3-DBA4DB68C964}"/>
    <hyperlink ref="B237" location="'2. Harmonised Glossary'!A11" display="Loan to Value (LTV) Information - Indexed" xr:uid="{7A993288-7A25-48AF-A454-2514879C2A92}"/>
    <hyperlink ref="B316" location="'2. Harmonised Glossary'!A11" display="Loan to Value (LTV) Information - Un-indexed" xr:uid="{13675DAB-61CB-405D-A20B-C256BE890591}"/>
    <hyperlink ref="B338" location="'2. Harmonised Glossary'!A11" display="Loan to Value (LTV) Information - Indexed" xr:uid="{C146AF9E-5450-4B41-BFBD-44CC074C5BB1}"/>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&amp;L&amp;1#&amp;"Calibri"&amp;10&amp;K000000Internal</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6C583C-0953-426F-B44B-FE42411462DB}">
  <sheetPr>
    <tabColor rgb="FFE36E00"/>
  </sheetPr>
  <dimension ref="A1:M383"/>
  <sheetViews>
    <sheetView zoomScale="80" zoomScaleNormal="80" workbookViewId="0">
      <selection activeCell="C7" sqref="C7"/>
    </sheetView>
  </sheetViews>
  <sheetFormatPr defaultColWidth="11.42578125" defaultRowHeight="15" outlineLevelRow="1" x14ac:dyDescent="0.25"/>
  <cols>
    <col min="1" max="1" width="16.42578125" customWidth="1"/>
    <col min="2" max="2" width="89.85546875" style="23" bestFit="1" customWidth="1"/>
    <col min="3" max="3" width="134.5703125" style="1" customWidth="1"/>
    <col min="4" max="13" width="11.42578125" style="1"/>
  </cols>
  <sheetData>
    <row r="1" spans="1:13" s="143" customFormat="1" ht="31.5" x14ac:dyDescent="0.25">
      <c r="A1" s="85" t="s">
        <v>1063</v>
      </c>
      <c r="B1" s="85"/>
      <c r="C1" s="86" t="s">
        <v>500</v>
      </c>
      <c r="D1" s="144"/>
      <c r="E1" s="144"/>
      <c r="F1" s="144"/>
      <c r="G1" s="144"/>
      <c r="H1" s="144"/>
      <c r="I1" s="144"/>
      <c r="J1" s="144"/>
      <c r="K1" s="144"/>
      <c r="L1" s="144"/>
      <c r="M1" s="144"/>
    </row>
    <row r="2" spans="1:13" x14ac:dyDescent="0.25">
      <c r="B2" s="22"/>
      <c r="C2" s="22"/>
    </row>
    <row r="3" spans="1:13" x14ac:dyDescent="0.25">
      <c r="A3" s="142" t="s">
        <v>1062</v>
      </c>
      <c r="B3" s="141"/>
      <c r="C3" s="22"/>
    </row>
    <row r="4" spans="1:13" x14ac:dyDescent="0.25">
      <c r="C4" s="22"/>
    </row>
    <row r="5" spans="1:13" ht="37.5" x14ac:dyDescent="0.25">
      <c r="A5" s="34" t="s">
        <v>495</v>
      </c>
      <c r="B5" s="34" t="s">
        <v>1061</v>
      </c>
      <c r="C5" s="138" t="s">
        <v>997</v>
      </c>
    </row>
    <row r="6" spans="1:13" ht="400.5" customHeight="1" x14ac:dyDescent="0.25">
      <c r="A6" s="135" t="s">
        <v>1060</v>
      </c>
      <c r="B6" s="57" t="s">
        <v>1059</v>
      </c>
      <c r="C6" s="137" t="s">
        <v>1058</v>
      </c>
    </row>
    <row r="7" spans="1:13" ht="113.25" customHeight="1" x14ac:dyDescent="0.25">
      <c r="A7" s="135" t="s">
        <v>1057</v>
      </c>
      <c r="B7" s="57" t="s">
        <v>1056</v>
      </c>
      <c r="C7" s="137" t="s">
        <v>1055</v>
      </c>
    </row>
    <row r="8" spans="1:13" ht="75" x14ac:dyDescent="0.25">
      <c r="A8" s="135" t="s">
        <v>1054</v>
      </c>
      <c r="B8" s="57" t="s">
        <v>1053</v>
      </c>
      <c r="C8" s="137" t="s">
        <v>1052</v>
      </c>
    </row>
    <row r="9" spans="1:13" ht="45" x14ac:dyDescent="0.25">
      <c r="A9" s="135" t="s">
        <v>1051</v>
      </c>
      <c r="B9" s="57" t="s">
        <v>1050</v>
      </c>
      <c r="C9" s="137" t="s">
        <v>1049</v>
      </c>
    </row>
    <row r="10" spans="1:13" ht="44.25" customHeight="1" x14ac:dyDescent="0.25">
      <c r="A10" s="135" t="s">
        <v>1048</v>
      </c>
      <c r="B10" s="57" t="s">
        <v>1047</v>
      </c>
      <c r="C10" s="137" t="s">
        <v>1046</v>
      </c>
    </row>
    <row r="11" spans="1:13" ht="54.75" customHeight="1" x14ac:dyDescent="0.25">
      <c r="A11" s="135" t="s">
        <v>1045</v>
      </c>
      <c r="B11" s="57" t="s">
        <v>1044</v>
      </c>
      <c r="C11" s="137" t="s">
        <v>1043</v>
      </c>
    </row>
    <row r="12" spans="1:13" x14ac:dyDescent="0.25">
      <c r="A12" s="135" t="s">
        <v>1042</v>
      </c>
      <c r="B12" s="57" t="s">
        <v>1041</v>
      </c>
      <c r="C12" s="137" t="s">
        <v>1040</v>
      </c>
    </row>
    <row r="13" spans="1:13" ht="90.75" customHeight="1" x14ac:dyDescent="0.25">
      <c r="A13" s="135" t="s">
        <v>1039</v>
      </c>
      <c r="B13" s="57" t="s">
        <v>1038</v>
      </c>
      <c r="C13" s="137" t="s">
        <v>1037</v>
      </c>
    </row>
    <row r="14" spans="1:13" ht="75.75" customHeight="1" x14ac:dyDescent="0.25">
      <c r="A14" s="135" t="s">
        <v>1036</v>
      </c>
      <c r="B14" s="57" t="s">
        <v>1035</v>
      </c>
      <c r="C14" s="137" t="s">
        <v>1034</v>
      </c>
    </row>
    <row r="15" spans="1:13" x14ac:dyDescent="0.25">
      <c r="A15" s="135" t="s">
        <v>1033</v>
      </c>
      <c r="B15" s="57" t="s">
        <v>1032</v>
      </c>
      <c r="C15" s="137" t="s">
        <v>1031</v>
      </c>
    </row>
    <row r="16" spans="1:13" ht="45" x14ac:dyDescent="0.25">
      <c r="A16" s="135" t="s">
        <v>1030</v>
      </c>
      <c r="B16" s="74" t="s">
        <v>1029</v>
      </c>
      <c r="C16" s="137" t="s">
        <v>1028</v>
      </c>
    </row>
    <row r="17" spans="1:3" ht="120.75" customHeight="1" x14ac:dyDescent="0.25">
      <c r="A17" s="135" t="s">
        <v>1027</v>
      </c>
      <c r="B17" s="140" t="s">
        <v>1026</v>
      </c>
      <c r="C17" s="137" t="s">
        <v>1025</v>
      </c>
    </row>
    <row r="18" spans="1:3" x14ac:dyDescent="0.25">
      <c r="A18" s="135" t="s">
        <v>1024</v>
      </c>
      <c r="B18" s="74" t="s">
        <v>1023</v>
      </c>
      <c r="C18" s="137" t="s">
        <v>1022</v>
      </c>
    </row>
    <row r="19" spans="1:3" outlineLevel="1" x14ac:dyDescent="0.25">
      <c r="A19" s="135" t="s">
        <v>1021</v>
      </c>
      <c r="B19" s="25" t="s">
        <v>1020</v>
      </c>
      <c r="C19" s="137" t="s">
        <v>1019</v>
      </c>
    </row>
    <row r="20" spans="1:3" ht="75" outlineLevel="1" x14ac:dyDescent="0.25">
      <c r="A20" s="135" t="s">
        <v>1018</v>
      </c>
      <c r="B20" s="139" t="s">
        <v>1017</v>
      </c>
      <c r="C20" s="137" t="s">
        <v>1016</v>
      </c>
    </row>
    <row r="21" spans="1:3" ht="30" outlineLevel="1" x14ac:dyDescent="0.25">
      <c r="A21" s="135" t="s">
        <v>1015</v>
      </c>
      <c r="B21" s="139" t="s">
        <v>1014</v>
      </c>
      <c r="C21" s="137" t="s">
        <v>1013</v>
      </c>
    </row>
    <row r="22" spans="1:3" outlineLevel="1" x14ac:dyDescent="0.25">
      <c r="A22" s="135" t="s">
        <v>1012</v>
      </c>
      <c r="B22" s="139"/>
      <c r="C22" s="23"/>
    </row>
    <row r="23" spans="1:3" outlineLevel="1" x14ac:dyDescent="0.25">
      <c r="A23" s="135" t="s">
        <v>1011</v>
      </c>
      <c r="B23" s="139"/>
      <c r="C23" s="23"/>
    </row>
    <row r="24" spans="1:3" ht="18.75" x14ac:dyDescent="0.25">
      <c r="A24" s="34"/>
      <c r="B24" s="34" t="s">
        <v>1010</v>
      </c>
      <c r="C24" s="138" t="s">
        <v>1009</v>
      </c>
    </row>
    <row r="25" spans="1:3" x14ac:dyDescent="0.25">
      <c r="A25" s="135" t="s">
        <v>1008</v>
      </c>
      <c r="B25" s="74" t="s">
        <v>1007</v>
      </c>
      <c r="C25" s="23" t="s">
        <v>441</v>
      </c>
    </row>
    <row r="26" spans="1:3" x14ac:dyDescent="0.25">
      <c r="A26" s="135" t="s">
        <v>1006</v>
      </c>
      <c r="B26" s="74" t="s">
        <v>1005</v>
      </c>
      <c r="C26" s="23" t="s">
        <v>275</v>
      </c>
    </row>
    <row r="27" spans="1:3" x14ac:dyDescent="0.25">
      <c r="A27" s="135" t="s">
        <v>1004</v>
      </c>
      <c r="B27" s="74" t="s">
        <v>1003</v>
      </c>
      <c r="C27" s="23" t="s">
        <v>1002</v>
      </c>
    </row>
    <row r="28" spans="1:3" outlineLevel="1" x14ac:dyDescent="0.25">
      <c r="A28" s="135" t="s">
        <v>1001</v>
      </c>
      <c r="B28" s="44"/>
      <c r="C28" s="23"/>
    </row>
    <row r="29" spans="1:3" outlineLevel="1" x14ac:dyDescent="0.25">
      <c r="A29" s="135" t="s">
        <v>1000</v>
      </c>
      <c r="B29" s="44"/>
      <c r="C29" s="23"/>
    </row>
    <row r="30" spans="1:3" outlineLevel="1" x14ac:dyDescent="0.25">
      <c r="A30" s="135" t="s">
        <v>999</v>
      </c>
      <c r="B30" s="74"/>
      <c r="C30" s="23"/>
    </row>
    <row r="31" spans="1:3" ht="18.75" x14ac:dyDescent="0.25">
      <c r="A31" s="34"/>
      <c r="B31" s="34" t="s">
        <v>998</v>
      </c>
      <c r="C31" s="138" t="s">
        <v>997</v>
      </c>
    </row>
    <row r="32" spans="1:3" ht="262.5" customHeight="1" x14ac:dyDescent="0.25">
      <c r="A32" s="135" t="s">
        <v>996</v>
      </c>
      <c r="B32" s="57" t="s">
        <v>995</v>
      </c>
      <c r="C32" s="137" t="s">
        <v>994</v>
      </c>
    </row>
    <row r="33" spans="1:3" ht="240" x14ac:dyDescent="0.25">
      <c r="A33" s="135" t="s">
        <v>993</v>
      </c>
      <c r="B33" s="99" t="s">
        <v>992</v>
      </c>
      <c r="C33" s="136" t="s">
        <v>991</v>
      </c>
    </row>
    <row r="34" spans="1:3" x14ac:dyDescent="0.25">
      <c r="A34" s="135" t="s">
        <v>990</v>
      </c>
      <c r="B34" s="44"/>
    </row>
    <row r="35" spans="1:3" x14ac:dyDescent="0.25">
      <c r="A35" s="135" t="s">
        <v>989</v>
      </c>
      <c r="B35" s="44"/>
    </row>
    <row r="36" spans="1:3" x14ac:dyDescent="0.25">
      <c r="A36" s="135" t="s">
        <v>988</v>
      </c>
      <c r="B36" s="44"/>
    </row>
    <row r="37" spans="1:3" x14ac:dyDescent="0.25">
      <c r="A37" s="135" t="s">
        <v>987</v>
      </c>
      <c r="B37" s="44"/>
    </row>
    <row r="38" spans="1:3" x14ac:dyDescent="0.25">
      <c r="B38" s="44"/>
    </row>
    <row r="39" spans="1:3" ht="90" x14ac:dyDescent="0.25">
      <c r="B39" s="74" t="s">
        <v>986</v>
      </c>
    </row>
    <row r="40" spans="1:3" x14ac:dyDescent="0.25">
      <c r="B40" s="44"/>
    </row>
    <row r="41" spans="1:3" x14ac:dyDescent="0.25">
      <c r="B41" s="44"/>
    </row>
    <row r="42" spans="1:3" x14ac:dyDescent="0.25">
      <c r="B42" s="44"/>
    </row>
    <row r="43" spans="1:3" x14ac:dyDescent="0.25">
      <c r="B43" s="44"/>
    </row>
    <row r="44" spans="1:3" x14ac:dyDescent="0.25">
      <c r="B44" s="44"/>
    </row>
    <row r="45" spans="1:3" x14ac:dyDescent="0.25">
      <c r="B45" s="44"/>
    </row>
    <row r="46" spans="1:3" x14ac:dyDescent="0.25">
      <c r="B46" s="44"/>
    </row>
    <row r="47" spans="1:3" x14ac:dyDescent="0.25">
      <c r="B47" s="44"/>
    </row>
    <row r="48" spans="1:3" x14ac:dyDescent="0.25">
      <c r="B48" s="44"/>
    </row>
    <row r="49" spans="2:2" x14ac:dyDescent="0.25">
      <c r="B49" s="44"/>
    </row>
    <row r="50" spans="2:2" x14ac:dyDescent="0.25">
      <c r="B50" s="44"/>
    </row>
    <row r="51" spans="2:2" x14ac:dyDescent="0.25">
      <c r="B51" s="44"/>
    </row>
    <row r="52" spans="2:2" x14ac:dyDescent="0.25">
      <c r="B52" s="44"/>
    </row>
    <row r="53" spans="2:2" x14ac:dyDescent="0.25">
      <c r="B53" s="44"/>
    </row>
    <row r="54" spans="2:2" x14ac:dyDescent="0.25">
      <c r="B54" s="44"/>
    </row>
    <row r="55" spans="2:2" x14ac:dyDescent="0.25">
      <c r="B55" s="44"/>
    </row>
    <row r="56" spans="2:2" x14ac:dyDescent="0.25">
      <c r="B56" s="44"/>
    </row>
    <row r="57" spans="2:2" x14ac:dyDescent="0.25">
      <c r="B57" s="44"/>
    </row>
    <row r="58" spans="2:2" x14ac:dyDescent="0.25">
      <c r="B58" s="44"/>
    </row>
    <row r="59" spans="2:2" x14ac:dyDescent="0.25">
      <c r="B59" s="44"/>
    </row>
    <row r="60" spans="2:2" x14ac:dyDescent="0.25">
      <c r="B60" s="44"/>
    </row>
    <row r="61" spans="2:2" x14ac:dyDescent="0.25">
      <c r="B61" s="44"/>
    </row>
    <row r="62" spans="2:2" x14ac:dyDescent="0.25">
      <c r="B62" s="44"/>
    </row>
    <row r="63" spans="2:2" x14ac:dyDescent="0.25">
      <c r="B63" s="44"/>
    </row>
    <row r="64" spans="2:2" x14ac:dyDescent="0.25">
      <c r="B64" s="44"/>
    </row>
    <row r="65" spans="2:2" x14ac:dyDescent="0.25">
      <c r="B65" s="44"/>
    </row>
    <row r="66" spans="2:2" x14ac:dyDescent="0.25">
      <c r="B66" s="44"/>
    </row>
    <row r="67" spans="2:2" x14ac:dyDescent="0.25">
      <c r="B67" s="44"/>
    </row>
    <row r="68" spans="2:2" x14ac:dyDescent="0.25">
      <c r="B68" s="44"/>
    </row>
    <row r="69" spans="2:2" x14ac:dyDescent="0.25">
      <c r="B69" s="44"/>
    </row>
    <row r="70" spans="2:2" x14ac:dyDescent="0.25">
      <c r="B70" s="44"/>
    </row>
    <row r="71" spans="2:2" x14ac:dyDescent="0.25">
      <c r="B71" s="44"/>
    </row>
    <row r="72" spans="2:2" x14ac:dyDescent="0.25">
      <c r="B72" s="44"/>
    </row>
    <row r="73" spans="2:2" x14ac:dyDescent="0.25">
      <c r="B73" s="44"/>
    </row>
    <row r="74" spans="2:2" x14ac:dyDescent="0.25">
      <c r="B74" s="44"/>
    </row>
    <row r="75" spans="2:2" x14ac:dyDescent="0.25">
      <c r="B75" s="44"/>
    </row>
    <row r="76" spans="2:2" x14ac:dyDescent="0.25">
      <c r="B76" s="44"/>
    </row>
    <row r="77" spans="2:2" x14ac:dyDescent="0.25">
      <c r="B77" s="44"/>
    </row>
    <row r="78" spans="2:2" x14ac:dyDescent="0.25">
      <c r="B78" s="44"/>
    </row>
    <row r="79" spans="2:2" x14ac:dyDescent="0.25">
      <c r="B79" s="44"/>
    </row>
    <row r="80" spans="2:2" x14ac:dyDescent="0.25">
      <c r="B80" s="44"/>
    </row>
    <row r="81" spans="2:2" x14ac:dyDescent="0.25">
      <c r="B81" s="44"/>
    </row>
    <row r="82" spans="2:2" x14ac:dyDescent="0.25">
      <c r="B82" s="44"/>
    </row>
    <row r="83" spans="2:2" x14ac:dyDescent="0.25">
      <c r="B83" s="22"/>
    </row>
    <row r="84" spans="2:2" x14ac:dyDescent="0.25">
      <c r="B84" s="22"/>
    </row>
    <row r="85" spans="2:2" x14ac:dyDescent="0.25">
      <c r="B85" s="22"/>
    </row>
    <row r="86" spans="2:2" x14ac:dyDescent="0.25">
      <c r="B86" s="22"/>
    </row>
    <row r="87" spans="2:2" x14ac:dyDescent="0.25">
      <c r="B87" s="22"/>
    </row>
    <row r="88" spans="2:2" x14ac:dyDescent="0.25">
      <c r="B88" s="22"/>
    </row>
    <row r="89" spans="2:2" x14ac:dyDescent="0.25">
      <c r="B89" s="22"/>
    </row>
    <row r="90" spans="2:2" x14ac:dyDescent="0.25">
      <c r="B90" s="22"/>
    </row>
    <row r="91" spans="2:2" x14ac:dyDescent="0.25">
      <c r="B91" s="22"/>
    </row>
    <row r="92" spans="2:2" x14ac:dyDescent="0.25">
      <c r="B92" s="22"/>
    </row>
    <row r="93" spans="2:2" x14ac:dyDescent="0.25">
      <c r="B93" s="44"/>
    </row>
    <row r="94" spans="2:2" x14ac:dyDescent="0.25">
      <c r="B94" s="44"/>
    </row>
    <row r="95" spans="2:2" x14ac:dyDescent="0.25">
      <c r="B95" s="44"/>
    </row>
    <row r="96" spans="2:2" x14ac:dyDescent="0.25">
      <c r="B96" s="44"/>
    </row>
    <row r="97" spans="2:2" x14ac:dyDescent="0.25">
      <c r="B97" s="44"/>
    </row>
    <row r="98" spans="2:2" x14ac:dyDescent="0.25">
      <c r="B98" s="44"/>
    </row>
    <row r="99" spans="2:2" x14ac:dyDescent="0.25">
      <c r="B99" s="44"/>
    </row>
    <row r="100" spans="2:2" x14ac:dyDescent="0.25">
      <c r="B100" s="44"/>
    </row>
    <row r="101" spans="2:2" x14ac:dyDescent="0.25">
      <c r="B101" s="52"/>
    </row>
    <row r="102" spans="2:2" x14ac:dyDescent="0.25">
      <c r="B102" s="44"/>
    </row>
    <row r="103" spans="2:2" x14ac:dyDescent="0.25">
      <c r="B103" s="44"/>
    </row>
    <row r="104" spans="2:2" x14ac:dyDescent="0.25">
      <c r="B104" s="44"/>
    </row>
    <row r="105" spans="2:2" x14ac:dyDescent="0.25">
      <c r="B105" s="44"/>
    </row>
    <row r="106" spans="2:2" x14ac:dyDescent="0.25">
      <c r="B106" s="44"/>
    </row>
    <row r="107" spans="2:2" x14ac:dyDescent="0.25">
      <c r="B107" s="44"/>
    </row>
    <row r="108" spans="2:2" x14ac:dyDescent="0.25">
      <c r="B108" s="44"/>
    </row>
    <row r="109" spans="2:2" x14ac:dyDescent="0.25">
      <c r="B109" s="44"/>
    </row>
    <row r="110" spans="2:2" x14ac:dyDescent="0.25">
      <c r="B110" s="44"/>
    </row>
    <row r="111" spans="2:2" x14ac:dyDescent="0.25">
      <c r="B111" s="44"/>
    </row>
    <row r="112" spans="2:2" x14ac:dyDescent="0.25">
      <c r="B112" s="44"/>
    </row>
    <row r="113" spans="2:2" x14ac:dyDescent="0.25">
      <c r="B113" s="44"/>
    </row>
    <row r="114" spans="2:2" x14ac:dyDescent="0.25">
      <c r="B114" s="44"/>
    </row>
    <row r="115" spans="2:2" x14ac:dyDescent="0.25">
      <c r="B115" s="44"/>
    </row>
    <row r="116" spans="2:2" x14ac:dyDescent="0.25">
      <c r="B116" s="44"/>
    </row>
    <row r="117" spans="2:2" x14ac:dyDescent="0.25">
      <c r="B117" s="44"/>
    </row>
    <row r="118" spans="2:2" x14ac:dyDescent="0.25">
      <c r="B118" s="44"/>
    </row>
    <row r="120" spans="2:2" x14ac:dyDescent="0.25">
      <c r="B120" s="44"/>
    </row>
    <row r="121" spans="2:2" x14ac:dyDescent="0.25">
      <c r="B121" s="44"/>
    </row>
    <row r="122" spans="2:2" x14ac:dyDescent="0.25">
      <c r="B122" s="44"/>
    </row>
    <row r="127" spans="2:2" x14ac:dyDescent="0.25">
      <c r="B127" s="30"/>
    </row>
    <row r="128" spans="2:2" x14ac:dyDescent="0.25">
      <c r="B128" s="134"/>
    </row>
    <row r="134" spans="2:2" x14ac:dyDescent="0.25">
      <c r="B134" s="74"/>
    </row>
    <row r="135" spans="2:2" x14ac:dyDescent="0.25">
      <c r="B135" s="44"/>
    </row>
    <row r="137" spans="2:2" x14ac:dyDescent="0.25">
      <c r="B137" s="44"/>
    </row>
    <row r="138" spans="2:2" x14ac:dyDescent="0.25">
      <c r="B138" s="44"/>
    </row>
    <row r="139" spans="2:2" x14ac:dyDescent="0.25">
      <c r="B139" s="44"/>
    </row>
    <row r="140" spans="2:2" x14ac:dyDescent="0.25">
      <c r="B140" s="44"/>
    </row>
    <row r="141" spans="2:2" x14ac:dyDescent="0.25">
      <c r="B141" s="44"/>
    </row>
    <row r="142" spans="2:2" x14ac:dyDescent="0.25">
      <c r="B142" s="44"/>
    </row>
    <row r="143" spans="2:2" x14ac:dyDescent="0.25">
      <c r="B143" s="44"/>
    </row>
    <row r="144" spans="2:2" x14ac:dyDescent="0.25">
      <c r="B144" s="44"/>
    </row>
    <row r="145" spans="2:2" x14ac:dyDescent="0.25">
      <c r="B145" s="44"/>
    </row>
    <row r="146" spans="2:2" x14ac:dyDescent="0.25">
      <c r="B146" s="44"/>
    </row>
    <row r="147" spans="2:2" x14ac:dyDescent="0.25">
      <c r="B147" s="44"/>
    </row>
    <row r="148" spans="2:2" x14ac:dyDescent="0.25">
      <c r="B148" s="44"/>
    </row>
    <row r="245" spans="2:2" x14ac:dyDescent="0.25">
      <c r="B245" s="57"/>
    </row>
    <row r="246" spans="2:2" x14ac:dyDescent="0.25">
      <c r="B246" s="44"/>
    </row>
    <row r="247" spans="2:2" x14ac:dyDescent="0.25">
      <c r="B247" s="44"/>
    </row>
    <row r="250" spans="2:2" x14ac:dyDescent="0.25">
      <c r="B250" s="44"/>
    </row>
    <row r="266" spans="2:2" x14ac:dyDescent="0.25">
      <c r="B266" s="57"/>
    </row>
    <row r="296" spans="2:2" x14ac:dyDescent="0.25">
      <c r="B296" s="30"/>
    </row>
    <row r="297" spans="2:2" x14ac:dyDescent="0.25">
      <c r="B297" s="44"/>
    </row>
    <row r="299" spans="2:2" x14ac:dyDescent="0.25">
      <c r="B299" s="44"/>
    </row>
    <row r="300" spans="2:2" x14ac:dyDescent="0.25">
      <c r="B300" s="44"/>
    </row>
    <row r="301" spans="2:2" x14ac:dyDescent="0.25">
      <c r="B301" s="44"/>
    </row>
    <row r="302" spans="2:2" x14ac:dyDescent="0.25">
      <c r="B302" s="44"/>
    </row>
    <row r="303" spans="2:2" x14ac:dyDescent="0.25">
      <c r="B303" s="44"/>
    </row>
    <row r="304" spans="2:2" x14ac:dyDescent="0.25">
      <c r="B304" s="44"/>
    </row>
    <row r="305" spans="2:2" x14ac:dyDescent="0.25">
      <c r="B305" s="44"/>
    </row>
    <row r="306" spans="2:2" x14ac:dyDescent="0.25">
      <c r="B306" s="44"/>
    </row>
    <row r="307" spans="2:2" x14ac:dyDescent="0.25">
      <c r="B307" s="44"/>
    </row>
    <row r="308" spans="2:2" x14ac:dyDescent="0.25">
      <c r="B308" s="44"/>
    </row>
    <row r="309" spans="2:2" x14ac:dyDescent="0.25">
      <c r="B309" s="44"/>
    </row>
    <row r="310" spans="2:2" x14ac:dyDescent="0.25">
      <c r="B310" s="44"/>
    </row>
    <row r="322" spans="2:2" x14ac:dyDescent="0.25">
      <c r="B322" s="44"/>
    </row>
    <row r="323" spans="2:2" x14ac:dyDescent="0.25">
      <c r="B323" s="44"/>
    </row>
    <row r="324" spans="2:2" x14ac:dyDescent="0.25">
      <c r="B324" s="44"/>
    </row>
    <row r="325" spans="2:2" x14ac:dyDescent="0.25">
      <c r="B325" s="44"/>
    </row>
    <row r="326" spans="2:2" x14ac:dyDescent="0.25">
      <c r="B326" s="44"/>
    </row>
    <row r="327" spans="2:2" x14ac:dyDescent="0.25">
      <c r="B327" s="44"/>
    </row>
    <row r="328" spans="2:2" x14ac:dyDescent="0.25">
      <c r="B328" s="44"/>
    </row>
    <row r="329" spans="2:2" x14ac:dyDescent="0.25">
      <c r="B329" s="44"/>
    </row>
    <row r="330" spans="2:2" x14ac:dyDescent="0.25">
      <c r="B330" s="44"/>
    </row>
    <row r="332" spans="2:2" x14ac:dyDescent="0.25">
      <c r="B332" s="44"/>
    </row>
    <row r="333" spans="2:2" x14ac:dyDescent="0.25">
      <c r="B333" s="44"/>
    </row>
    <row r="334" spans="2:2" x14ac:dyDescent="0.25">
      <c r="B334" s="44"/>
    </row>
    <row r="335" spans="2:2" x14ac:dyDescent="0.25">
      <c r="B335" s="44"/>
    </row>
    <row r="336" spans="2:2" x14ac:dyDescent="0.25">
      <c r="B336" s="44"/>
    </row>
    <row r="338" spans="2:2" x14ac:dyDescent="0.25">
      <c r="B338" s="44"/>
    </row>
    <row r="341" spans="2:2" x14ac:dyDescent="0.25">
      <c r="B341" s="44"/>
    </row>
    <row r="344" spans="2:2" x14ac:dyDescent="0.25">
      <c r="B344" s="44"/>
    </row>
    <row r="345" spans="2:2" x14ac:dyDescent="0.25">
      <c r="B345" s="44"/>
    </row>
    <row r="346" spans="2:2" x14ac:dyDescent="0.25">
      <c r="B346" s="44"/>
    </row>
    <row r="347" spans="2:2" x14ac:dyDescent="0.25">
      <c r="B347" s="44"/>
    </row>
    <row r="348" spans="2:2" x14ac:dyDescent="0.25">
      <c r="B348" s="44"/>
    </row>
    <row r="349" spans="2:2" x14ac:dyDescent="0.25">
      <c r="B349" s="44"/>
    </row>
    <row r="350" spans="2:2" x14ac:dyDescent="0.25">
      <c r="B350" s="44"/>
    </row>
    <row r="351" spans="2:2" x14ac:dyDescent="0.25">
      <c r="B351" s="44"/>
    </row>
    <row r="352" spans="2:2" x14ac:dyDescent="0.25">
      <c r="B352" s="44"/>
    </row>
    <row r="353" spans="2:2" x14ac:dyDescent="0.25">
      <c r="B353" s="44"/>
    </row>
    <row r="354" spans="2:2" x14ac:dyDescent="0.25">
      <c r="B354" s="44"/>
    </row>
    <row r="355" spans="2:2" x14ac:dyDescent="0.25">
      <c r="B355" s="44"/>
    </row>
    <row r="356" spans="2:2" x14ac:dyDescent="0.25">
      <c r="B356" s="44"/>
    </row>
    <row r="357" spans="2:2" x14ac:dyDescent="0.25">
      <c r="B357" s="44"/>
    </row>
    <row r="358" spans="2:2" x14ac:dyDescent="0.25">
      <c r="B358" s="44"/>
    </row>
    <row r="359" spans="2:2" x14ac:dyDescent="0.25">
      <c r="B359" s="44"/>
    </row>
    <row r="360" spans="2:2" x14ac:dyDescent="0.25">
      <c r="B360" s="44"/>
    </row>
    <row r="361" spans="2:2" x14ac:dyDescent="0.25">
      <c r="B361" s="44"/>
    </row>
    <row r="362" spans="2:2" x14ac:dyDescent="0.25">
      <c r="B362" s="44"/>
    </row>
    <row r="366" spans="2:2" x14ac:dyDescent="0.25">
      <c r="B366" s="30"/>
    </row>
    <row r="383" spans="2:2" x14ac:dyDescent="0.25">
      <c r="B383" s="133"/>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oddFooter>&amp;L&amp;1#&amp;"Calibri"&amp;10&amp;K000000Internal</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597E0-F905-4433-9F1C-79C889C17588}">
  <sheetPr>
    <tabColor theme="4" tint="-0.249977111117893"/>
    <pageSetUpPr fitToPage="1"/>
  </sheetPr>
  <dimension ref="A1:R473"/>
  <sheetViews>
    <sheetView tabSelected="1" showRuler="0" topLeftCell="B1" zoomScale="68" zoomScaleNormal="68" zoomScalePageLayoutView="99" workbookViewId="0">
      <selection activeCell="B1" sqref="B1"/>
    </sheetView>
  </sheetViews>
  <sheetFormatPr defaultRowHeight="12.75" x14ac:dyDescent="0.2"/>
  <cols>
    <col min="1" max="1" width="6.42578125" style="146" hidden="1" customWidth="1"/>
    <col min="2" max="2" width="21.5703125" style="145" customWidth="1"/>
    <col min="3" max="3" width="8.42578125" style="145" customWidth="1"/>
    <col min="4" max="4" width="29.5703125" style="145" customWidth="1"/>
    <col min="5" max="5" width="34.42578125" style="145" customWidth="1"/>
    <col min="6" max="6" width="26.42578125" style="145" customWidth="1"/>
    <col min="7" max="7" width="24" style="145" customWidth="1"/>
    <col min="8" max="8" width="35.28515625" style="145" bestFit="1" customWidth="1"/>
    <col min="9" max="9" width="30.140625" style="145" customWidth="1"/>
    <col min="10" max="10" width="33.42578125" style="145" customWidth="1"/>
    <col min="11" max="11" width="28.42578125" style="145" customWidth="1"/>
    <col min="12" max="12" width="26.5703125" style="145" bestFit="1" customWidth="1"/>
    <col min="13" max="13" width="26.42578125" style="145" customWidth="1"/>
    <col min="14" max="14" width="8.85546875" style="145" hidden="1" customWidth="1"/>
    <col min="15" max="15" width="0" style="145" hidden="1" customWidth="1"/>
    <col min="16" max="16" width="11" style="145" bestFit="1" customWidth="1"/>
    <col min="17" max="18" width="22.140625" style="145" bestFit="1" customWidth="1"/>
    <col min="19" max="254" width="8.7109375" style="145"/>
    <col min="255" max="255" width="11.5703125" style="145" customWidth="1"/>
    <col min="256" max="256" width="20.5703125" style="145" customWidth="1"/>
    <col min="257" max="257" width="6" style="145" customWidth="1"/>
    <col min="258" max="258" width="20.5703125" style="145" customWidth="1"/>
    <col min="259" max="259" width="20.42578125" style="145" customWidth="1"/>
    <col min="260" max="260" width="21.5703125" style="145" customWidth="1"/>
    <col min="261" max="261" width="20.5703125" style="145" customWidth="1"/>
    <col min="262" max="262" width="22.5703125" style="145" bestFit="1" customWidth="1"/>
    <col min="263" max="263" width="24.140625" style="145" customWidth="1"/>
    <col min="264" max="264" width="27.140625" style="145" customWidth="1"/>
    <col min="265" max="265" width="20.5703125" style="145" customWidth="1"/>
    <col min="266" max="266" width="20.85546875" style="145" customWidth="1"/>
    <col min="267" max="267" width="20.42578125" style="145" customWidth="1"/>
    <col min="268" max="268" width="8.85546875" style="145" customWidth="1"/>
    <col min="269" max="269" width="8.7109375" style="145"/>
    <col min="270" max="270" width="11" style="145" bestFit="1" customWidth="1"/>
    <col min="271" max="510" width="8.7109375" style="145"/>
    <col min="511" max="511" width="11.5703125" style="145" customWidth="1"/>
    <col min="512" max="512" width="20.5703125" style="145" customWidth="1"/>
    <col min="513" max="513" width="6" style="145" customWidth="1"/>
    <col min="514" max="514" width="20.5703125" style="145" customWidth="1"/>
    <col min="515" max="515" width="20.42578125" style="145" customWidth="1"/>
    <col min="516" max="516" width="21.5703125" style="145" customWidth="1"/>
    <col min="517" max="517" width="20.5703125" style="145" customWidth="1"/>
    <col min="518" max="518" width="22.5703125" style="145" bestFit="1" customWidth="1"/>
    <col min="519" max="519" width="24.140625" style="145" customWidth="1"/>
    <col min="520" max="520" width="27.140625" style="145" customWidth="1"/>
    <col min="521" max="521" width="20.5703125" style="145" customWidth="1"/>
    <col min="522" max="522" width="20.85546875" style="145" customWidth="1"/>
    <col min="523" max="523" width="20.42578125" style="145" customWidth="1"/>
    <col min="524" max="524" width="8.85546875" style="145" customWidth="1"/>
    <col min="525" max="525" width="8.7109375" style="145"/>
    <col min="526" max="526" width="11" style="145" bestFit="1" customWidth="1"/>
    <col min="527" max="766" width="8.7109375" style="145"/>
    <col min="767" max="767" width="11.5703125" style="145" customWidth="1"/>
    <col min="768" max="768" width="20.5703125" style="145" customWidth="1"/>
    <col min="769" max="769" width="6" style="145" customWidth="1"/>
    <col min="770" max="770" width="20.5703125" style="145" customWidth="1"/>
    <col min="771" max="771" width="20.42578125" style="145" customWidth="1"/>
    <col min="772" max="772" width="21.5703125" style="145" customWidth="1"/>
    <col min="773" max="773" width="20.5703125" style="145" customWidth="1"/>
    <col min="774" max="774" width="22.5703125" style="145" bestFit="1" customWidth="1"/>
    <col min="775" max="775" width="24.140625" style="145" customWidth="1"/>
    <col min="776" max="776" width="27.140625" style="145" customWidth="1"/>
    <col min="777" max="777" width="20.5703125" style="145" customWidth="1"/>
    <col min="778" max="778" width="20.85546875" style="145" customWidth="1"/>
    <col min="779" max="779" width="20.42578125" style="145" customWidth="1"/>
    <col min="780" max="780" width="8.85546875" style="145" customWidth="1"/>
    <col min="781" max="781" width="8.7109375" style="145"/>
    <col min="782" max="782" width="11" style="145" bestFit="1" customWidth="1"/>
    <col min="783" max="1022" width="8.7109375" style="145"/>
    <col min="1023" max="1023" width="11.5703125" style="145" customWidth="1"/>
    <col min="1024" max="1024" width="20.5703125" style="145" customWidth="1"/>
    <col min="1025" max="1025" width="6" style="145" customWidth="1"/>
    <col min="1026" max="1026" width="20.5703125" style="145" customWidth="1"/>
    <col min="1027" max="1027" width="20.42578125" style="145" customWidth="1"/>
    <col min="1028" max="1028" width="21.5703125" style="145" customWidth="1"/>
    <col min="1029" max="1029" width="20.5703125" style="145" customWidth="1"/>
    <col min="1030" max="1030" width="22.5703125" style="145" bestFit="1" customWidth="1"/>
    <col min="1031" max="1031" width="24.140625" style="145" customWidth="1"/>
    <col min="1032" max="1032" width="27.140625" style="145" customWidth="1"/>
    <col min="1033" max="1033" width="20.5703125" style="145" customWidth="1"/>
    <col min="1034" max="1034" width="20.85546875" style="145" customWidth="1"/>
    <col min="1035" max="1035" width="20.42578125" style="145" customWidth="1"/>
    <col min="1036" max="1036" width="8.85546875" style="145" customWidth="1"/>
    <col min="1037" max="1037" width="8.7109375" style="145"/>
    <col min="1038" max="1038" width="11" style="145" bestFit="1" customWidth="1"/>
    <col min="1039" max="1278" width="8.7109375" style="145"/>
    <col min="1279" max="1279" width="11.5703125" style="145" customWidth="1"/>
    <col min="1280" max="1280" width="20.5703125" style="145" customWidth="1"/>
    <col min="1281" max="1281" width="6" style="145" customWidth="1"/>
    <col min="1282" max="1282" width="20.5703125" style="145" customWidth="1"/>
    <col min="1283" max="1283" width="20.42578125" style="145" customWidth="1"/>
    <col min="1284" max="1284" width="21.5703125" style="145" customWidth="1"/>
    <col min="1285" max="1285" width="20.5703125" style="145" customWidth="1"/>
    <col min="1286" max="1286" width="22.5703125" style="145" bestFit="1" customWidth="1"/>
    <col min="1287" max="1287" width="24.140625" style="145" customWidth="1"/>
    <col min="1288" max="1288" width="27.140625" style="145" customWidth="1"/>
    <col min="1289" max="1289" width="20.5703125" style="145" customWidth="1"/>
    <col min="1290" max="1290" width="20.85546875" style="145" customWidth="1"/>
    <col min="1291" max="1291" width="20.42578125" style="145" customWidth="1"/>
    <col min="1292" max="1292" width="8.85546875" style="145" customWidth="1"/>
    <col min="1293" max="1293" width="8.7109375" style="145"/>
    <col min="1294" max="1294" width="11" style="145" bestFit="1" customWidth="1"/>
    <col min="1295" max="1534" width="8.7109375" style="145"/>
    <col min="1535" max="1535" width="11.5703125" style="145" customWidth="1"/>
    <col min="1536" max="1536" width="20.5703125" style="145" customWidth="1"/>
    <col min="1537" max="1537" width="6" style="145" customWidth="1"/>
    <col min="1538" max="1538" width="20.5703125" style="145" customWidth="1"/>
    <col min="1539" max="1539" width="20.42578125" style="145" customWidth="1"/>
    <col min="1540" max="1540" width="21.5703125" style="145" customWidth="1"/>
    <col min="1541" max="1541" width="20.5703125" style="145" customWidth="1"/>
    <col min="1542" max="1542" width="22.5703125" style="145" bestFit="1" customWidth="1"/>
    <col min="1543" max="1543" width="24.140625" style="145" customWidth="1"/>
    <col min="1544" max="1544" width="27.140625" style="145" customWidth="1"/>
    <col min="1545" max="1545" width="20.5703125" style="145" customWidth="1"/>
    <col min="1546" max="1546" width="20.85546875" style="145" customWidth="1"/>
    <col min="1547" max="1547" width="20.42578125" style="145" customWidth="1"/>
    <col min="1548" max="1548" width="8.85546875" style="145" customWidth="1"/>
    <col min="1549" max="1549" width="8.7109375" style="145"/>
    <col min="1550" max="1550" width="11" style="145" bestFit="1" customWidth="1"/>
    <col min="1551" max="1790" width="8.7109375" style="145"/>
    <col min="1791" max="1791" width="11.5703125" style="145" customWidth="1"/>
    <col min="1792" max="1792" width="20.5703125" style="145" customWidth="1"/>
    <col min="1793" max="1793" width="6" style="145" customWidth="1"/>
    <col min="1794" max="1794" width="20.5703125" style="145" customWidth="1"/>
    <col min="1795" max="1795" width="20.42578125" style="145" customWidth="1"/>
    <col min="1796" max="1796" width="21.5703125" style="145" customWidth="1"/>
    <col min="1797" max="1797" width="20.5703125" style="145" customWidth="1"/>
    <col min="1798" max="1798" width="22.5703125" style="145" bestFit="1" customWidth="1"/>
    <col min="1799" max="1799" width="24.140625" style="145" customWidth="1"/>
    <col min="1800" max="1800" width="27.140625" style="145" customWidth="1"/>
    <col min="1801" max="1801" width="20.5703125" style="145" customWidth="1"/>
    <col min="1802" max="1802" width="20.85546875" style="145" customWidth="1"/>
    <col min="1803" max="1803" width="20.42578125" style="145" customWidth="1"/>
    <col min="1804" max="1804" width="8.85546875" style="145" customWidth="1"/>
    <col min="1805" max="1805" width="8.7109375" style="145"/>
    <col min="1806" max="1806" width="11" style="145" bestFit="1" customWidth="1"/>
    <col min="1807" max="2046" width="8.7109375" style="145"/>
    <col min="2047" max="2047" width="11.5703125" style="145" customWidth="1"/>
    <col min="2048" max="2048" width="20.5703125" style="145" customWidth="1"/>
    <col min="2049" max="2049" width="6" style="145" customWidth="1"/>
    <col min="2050" max="2050" width="20.5703125" style="145" customWidth="1"/>
    <col min="2051" max="2051" width="20.42578125" style="145" customWidth="1"/>
    <col min="2052" max="2052" width="21.5703125" style="145" customWidth="1"/>
    <col min="2053" max="2053" width="20.5703125" style="145" customWidth="1"/>
    <col min="2054" max="2054" width="22.5703125" style="145" bestFit="1" customWidth="1"/>
    <col min="2055" max="2055" width="24.140625" style="145" customWidth="1"/>
    <col min="2056" max="2056" width="27.140625" style="145" customWidth="1"/>
    <col min="2057" max="2057" width="20.5703125" style="145" customWidth="1"/>
    <col min="2058" max="2058" width="20.85546875" style="145" customWidth="1"/>
    <col min="2059" max="2059" width="20.42578125" style="145" customWidth="1"/>
    <col min="2060" max="2060" width="8.85546875" style="145" customWidth="1"/>
    <col min="2061" max="2061" width="8.7109375" style="145"/>
    <col min="2062" max="2062" width="11" style="145" bestFit="1" customWidth="1"/>
    <col min="2063" max="2302" width="8.7109375" style="145"/>
    <col min="2303" max="2303" width="11.5703125" style="145" customWidth="1"/>
    <col min="2304" max="2304" width="20.5703125" style="145" customWidth="1"/>
    <col min="2305" max="2305" width="6" style="145" customWidth="1"/>
    <col min="2306" max="2306" width="20.5703125" style="145" customWidth="1"/>
    <col min="2307" max="2307" width="20.42578125" style="145" customWidth="1"/>
    <col min="2308" max="2308" width="21.5703125" style="145" customWidth="1"/>
    <col min="2309" max="2309" width="20.5703125" style="145" customWidth="1"/>
    <col min="2310" max="2310" width="22.5703125" style="145" bestFit="1" customWidth="1"/>
    <col min="2311" max="2311" width="24.140625" style="145" customWidth="1"/>
    <col min="2312" max="2312" width="27.140625" style="145" customWidth="1"/>
    <col min="2313" max="2313" width="20.5703125" style="145" customWidth="1"/>
    <col min="2314" max="2314" width="20.85546875" style="145" customWidth="1"/>
    <col min="2315" max="2315" width="20.42578125" style="145" customWidth="1"/>
    <col min="2316" max="2316" width="8.85546875" style="145" customWidth="1"/>
    <col min="2317" max="2317" width="8.7109375" style="145"/>
    <col min="2318" max="2318" width="11" style="145" bestFit="1" customWidth="1"/>
    <col min="2319" max="2558" width="8.7109375" style="145"/>
    <col min="2559" max="2559" width="11.5703125" style="145" customWidth="1"/>
    <col min="2560" max="2560" width="20.5703125" style="145" customWidth="1"/>
    <col min="2561" max="2561" width="6" style="145" customWidth="1"/>
    <col min="2562" max="2562" width="20.5703125" style="145" customWidth="1"/>
    <col min="2563" max="2563" width="20.42578125" style="145" customWidth="1"/>
    <col min="2564" max="2564" width="21.5703125" style="145" customWidth="1"/>
    <col min="2565" max="2565" width="20.5703125" style="145" customWidth="1"/>
    <col min="2566" max="2566" width="22.5703125" style="145" bestFit="1" customWidth="1"/>
    <col min="2567" max="2567" width="24.140625" style="145" customWidth="1"/>
    <col min="2568" max="2568" width="27.140625" style="145" customWidth="1"/>
    <col min="2569" max="2569" width="20.5703125" style="145" customWidth="1"/>
    <col min="2570" max="2570" width="20.85546875" style="145" customWidth="1"/>
    <col min="2571" max="2571" width="20.42578125" style="145" customWidth="1"/>
    <col min="2572" max="2572" width="8.85546875" style="145" customWidth="1"/>
    <col min="2573" max="2573" width="8.7109375" style="145"/>
    <col min="2574" max="2574" width="11" style="145" bestFit="1" customWidth="1"/>
    <col min="2575" max="2814" width="8.7109375" style="145"/>
    <col min="2815" max="2815" width="11.5703125" style="145" customWidth="1"/>
    <col min="2816" max="2816" width="20.5703125" style="145" customWidth="1"/>
    <col min="2817" max="2817" width="6" style="145" customWidth="1"/>
    <col min="2818" max="2818" width="20.5703125" style="145" customWidth="1"/>
    <col min="2819" max="2819" width="20.42578125" style="145" customWidth="1"/>
    <col min="2820" max="2820" width="21.5703125" style="145" customWidth="1"/>
    <col min="2821" max="2821" width="20.5703125" style="145" customWidth="1"/>
    <col min="2822" max="2822" width="22.5703125" style="145" bestFit="1" customWidth="1"/>
    <col min="2823" max="2823" width="24.140625" style="145" customWidth="1"/>
    <col min="2824" max="2824" width="27.140625" style="145" customWidth="1"/>
    <col min="2825" max="2825" width="20.5703125" style="145" customWidth="1"/>
    <col min="2826" max="2826" width="20.85546875" style="145" customWidth="1"/>
    <col min="2827" max="2827" width="20.42578125" style="145" customWidth="1"/>
    <col min="2828" max="2828" width="8.85546875" style="145" customWidth="1"/>
    <col min="2829" max="2829" width="8.7109375" style="145"/>
    <col min="2830" max="2830" width="11" style="145" bestFit="1" customWidth="1"/>
    <col min="2831" max="3070" width="8.7109375" style="145"/>
    <col min="3071" max="3071" width="11.5703125" style="145" customWidth="1"/>
    <col min="3072" max="3072" width="20.5703125" style="145" customWidth="1"/>
    <col min="3073" max="3073" width="6" style="145" customWidth="1"/>
    <col min="3074" max="3074" width="20.5703125" style="145" customWidth="1"/>
    <col min="3075" max="3075" width="20.42578125" style="145" customWidth="1"/>
    <col min="3076" max="3076" width="21.5703125" style="145" customWidth="1"/>
    <col min="3077" max="3077" width="20.5703125" style="145" customWidth="1"/>
    <col min="3078" max="3078" width="22.5703125" style="145" bestFit="1" customWidth="1"/>
    <col min="3079" max="3079" width="24.140625" style="145" customWidth="1"/>
    <col min="3080" max="3080" width="27.140625" style="145" customWidth="1"/>
    <col min="3081" max="3081" width="20.5703125" style="145" customWidth="1"/>
    <col min="3082" max="3082" width="20.85546875" style="145" customWidth="1"/>
    <col min="3083" max="3083" width="20.42578125" style="145" customWidth="1"/>
    <col min="3084" max="3084" width="8.85546875" style="145" customWidth="1"/>
    <col min="3085" max="3085" width="8.7109375" style="145"/>
    <col min="3086" max="3086" width="11" style="145" bestFit="1" customWidth="1"/>
    <col min="3087" max="3326" width="8.7109375" style="145"/>
    <col min="3327" max="3327" width="11.5703125" style="145" customWidth="1"/>
    <col min="3328" max="3328" width="20.5703125" style="145" customWidth="1"/>
    <col min="3329" max="3329" width="6" style="145" customWidth="1"/>
    <col min="3330" max="3330" width="20.5703125" style="145" customWidth="1"/>
    <col min="3331" max="3331" width="20.42578125" style="145" customWidth="1"/>
    <col min="3332" max="3332" width="21.5703125" style="145" customWidth="1"/>
    <col min="3333" max="3333" width="20.5703125" style="145" customWidth="1"/>
    <col min="3334" max="3334" width="22.5703125" style="145" bestFit="1" customWidth="1"/>
    <col min="3335" max="3335" width="24.140625" style="145" customWidth="1"/>
    <col min="3336" max="3336" width="27.140625" style="145" customWidth="1"/>
    <col min="3337" max="3337" width="20.5703125" style="145" customWidth="1"/>
    <col min="3338" max="3338" width="20.85546875" style="145" customWidth="1"/>
    <col min="3339" max="3339" width="20.42578125" style="145" customWidth="1"/>
    <col min="3340" max="3340" width="8.85546875" style="145" customWidth="1"/>
    <col min="3341" max="3341" width="8.7109375" style="145"/>
    <col min="3342" max="3342" width="11" style="145" bestFit="1" customWidth="1"/>
    <col min="3343" max="3582" width="8.7109375" style="145"/>
    <col min="3583" max="3583" width="11.5703125" style="145" customWidth="1"/>
    <col min="3584" max="3584" width="20.5703125" style="145" customWidth="1"/>
    <col min="3585" max="3585" width="6" style="145" customWidth="1"/>
    <col min="3586" max="3586" width="20.5703125" style="145" customWidth="1"/>
    <col min="3587" max="3587" width="20.42578125" style="145" customWidth="1"/>
    <col min="3588" max="3588" width="21.5703125" style="145" customWidth="1"/>
    <col min="3589" max="3589" width="20.5703125" style="145" customWidth="1"/>
    <col min="3590" max="3590" width="22.5703125" style="145" bestFit="1" customWidth="1"/>
    <col min="3591" max="3591" width="24.140625" style="145" customWidth="1"/>
    <col min="3592" max="3592" width="27.140625" style="145" customWidth="1"/>
    <col min="3593" max="3593" width="20.5703125" style="145" customWidth="1"/>
    <col min="3594" max="3594" width="20.85546875" style="145" customWidth="1"/>
    <col min="3595" max="3595" width="20.42578125" style="145" customWidth="1"/>
    <col min="3596" max="3596" width="8.85546875" style="145" customWidth="1"/>
    <col min="3597" max="3597" width="8.7109375" style="145"/>
    <col min="3598" max="3598" width="11" style="145" bestFit="1" customWidth="1"/>
    <col min="3599" max="3838" width="8.7109375" style="145"/>
    <col min="3839" max="3839" width="11.5703125" style="145" customWidth="1"/>
    <col min="3840" max="3840" width="20.5703125" style="145" customWidth="1"/>
    <col min="3841" max="3841" width="6" style="145" customWidth="1"/>
    <col min="3842" max="3842" width="20.5703125" style="145" customWidth="1"/>
    <col min="3843" max="3843" width="20.42578125" style="145" customWidth="1"/>
    <col min="3844" max="3844" width="21.5703125" style="145" customWidth="1"/>
    <col min="3845" max="3845" width="20.5703125" style="145" customWidth="1"/>
    <col min="3846" max="3846" width="22.5703125" style="145" bestFit="1" customWidth="1"/>
    <col min="3847" max="3847" width="24.140625" style="145" customWidth="1"/>
    <col min="3848" max="3848" width="27.140625" style="145" customWidth="1"/>
    <col min="3849" max="3849" width="20.5703125" style="145" customWidth="1"/>
    <col min="3850" max="3850" width="20.85546875" style="145" customWidth="1"/>
    <col min="3851" max="3851" width="20.42578125" style="145" customWidth="1"/>
    <col min="3852" max="3852" width="8.85546875" style="145" customWidth="1"/>
    <col min="3853" max="3853" width="8.7109375" style="145"/>
    <col min="3854" max="3854" width="11" style="145" bestFit="1" customWidth="1"/>
    <col min="3855" max="4094" width="8.7109375" style="145"/>
    <col min="4095" max="4095" width="11.5703125" style="145" customWidth="1"/>
    <col min="4096" max="4096" width="20.5703125" style="145" customWidth="1"/>
    <col min="4097" max="4097" width="6" style="145" customWidth="1"/>
    <col min="4098" max="4098" width="20.5703125" style="145" customWidth="1"/>
    <col min="4099" max="4099" width="20.42578125" style="145" customWidth="1"/>
    <col min="4100" max="4100" width="21.5703125" style="145" customWidth="1"/>
    <col min="4101" max="4101" width="20.5703125" style="145" customWidth="1"/>
    <col min="4102" max="4102" width="22.5703125" style="145" bestFit="1" customWidth="1"/>
    <col min="4103" max="4103" width="24.140625" style="145" customWidth="1"/>
    <col min="4104" max="4104" width="27.140625" style="145" customWidth="1"/>
    <col min="4105" max="4105" width="20.5703125" style="145" customWidth="1"/>
    <col min="4106" max="4106" width="20.85546875" style="145" customWidth="1"/>
    <col min="4107" max="4107" width="20.42578125" style="145" customWidth="1"/>
    <col min="4108" max="4108" width="8.85546875" style="145" customWidth="1"/>
    <col min="4109" max="4109" width="8.7109375" style="145"/>
    <col min="4110" max="4110" width="11" style="145" bestFit="1" customWidth="1"/>
    <col min="4111" max="4350" width="8.7109375" style="145"/>
    <col min="4351" max="4351" width="11.5703125" style="145" customWidth="1"/>
    <col min="4352" max="4352" width="20.5703125" style="145" customWidth="1"/>
    <col min="4353" max="4353" width="6" style="145" customWidth="1"/>
    <col min="4354" max="4354" width="20.5703125" style="145" customWidth="1"/>
    <col min="4355" max="4355" width="20.42578125" style="145" customWidth="1"/>
    <col min="4356" max="4356" width="21.5703125" style="145" customWidth="1"/>
    <col min="4357" max="4357" width="20.5703125" style="145" customWidth="1"/>
    <col min="4358" max="4358" width="22.5703125" style="145" bestFit="1" customWidth="1"/>
    <col min="4359" max="4359" width="24.140625" style="145" customWidth="1"/>
    <col min="4360" max="4360" width="27.140625" style="145" customWidth="1"/>
    <col min="4361" max="4361" width="20.5703125" style="145" customWidth="1"/>
    <col min="4362" max="4362" width="20.85546875" style="145" customWidth="1"/>
    <col min="4363" max="4363" width="20.42578125" style="145" customWidth="1"/>
    <col min="4364" max="4364" width="8.85546875" style="145" customWidth="1"/>
    <col min="4365" max="4365" width="8.7109375" style="145"/>
    <col min="4366" max="4366" width="11" style="145" bestFit="1" customWidth="1"/>
    <col min="4367" max="4606" width="8.7109375" style="145"/>
    <col min="4607" max="4607" width="11.5703125" style="145" customWidth="1"/>
    <col min="4608" max="4608" width="20.5703125" style="145" customWidth="1"/>
    <col min="4609" max="4609" width="6" style="145" customWidth="1"/>
    <col min="4610" max="4610" width="20.5703125" style="145" customWidth="1"/>
    <col min="4611" max="4611" width="20.42578125" style="145" customWidth="1"/>
    <col min="4612" max="4612" width="21.5703125" style="145" customWidth="1"/>
    <col min="4613" max="4613" width="20.5703125" style="145" customWidth="1"/>
    <col min="4614" max="4614" width="22.5703125" style="145" bestFit="1" customWidth="1"/>
    <col min="4615" max="4615" width="24.140625" style="145" customWidth="1"/>
    <col min="4616" max="4616" width="27.140625" style="145" customWidth="1"/>
    <col min="4617" max="4617" width="20.5703125" style="145" customWidth="1"/>
    <col min="4618" max="4618" width="20.85546875" style="145" customWidth="1"/>
    <col min="4619" max="4619" width="20.42578125" style="145" customWidth="1"/>
    <col min="4620" max="4620" width="8.85546875" style="145" customWidth="1"/>
    <col min="4621" max="4621" width="8.7109375" style="145"/>
    <col min="4622" max="4622" width="11" style="145" bestFit="1" customWidth="1"/>
    <col min="4623" max="4862" width="8.7109375" style="145"/>
    <col min="4863" max="4863" width="11.5703125" style="145" customWidth="1"/>
    <col min="4864" max="4864" width="20.5703125" style="145" customWidth="1"/>
    <col min="4865" max="4865" width="6" style="145" customWidth="1"/>
    <col min="4866" max="4866" width="20.5703125" style="145" customWidth="1"/>
    <col min="4867" max="4867" width="20.42578125" style="145" customWidth="1"/>
    <col min="4868" max="4868" width="21.5703125" style="145" customWidth="1"/>
    <col min="4869" max="4869" width="20.5703125" style="145" customWidth="1"/>
    <col min="4870" max="4870" width="22.5703125" style="145" bestFit="1" customWidth="1"/>
    <col min="4871" max="4871" width="24.140625" style="145" customWidth="1"/>
    <col min="4872" max="4872" width="27.140625" style="145" customWidth="1"/>
    <col min="4873" max="4873" width="20.5703125" style="145" customWidth="1"/>
    <col min="4874" max="4874" width="20.85546875" style="145" customWidth="1"/>
    <col min="4875" max="4875" width="20.42578125" style="145" customWidth="1"/>
    <col min="4876" max="4876" width="8.85546875" style="145" customWidth="1"/>
    <col min="4877" max="4877" width="8.7109375" style="145"/>
    <col min="4878" max="4878" width="11" style="145" bestFit="1" customWidth="1"/>
    <col min="4879" max="5118" width="8.7109375" style="145"/>
    <col min="5119" max="5119" width="11.5703125" style="145" customWidth="1"/>
    <col min="5120" max="5120" width="20.5703125" style="145" customWidth="1"/>
    <col min="5121" max="5121" width="6" style="145" customWidth="1"/>
    <col min="5122" max="5122" width="20.5703125" style="145" customWidth="1"/>
    <col min="5123" max="5123" width="20.42578125" style="145" customWidth="1"/>
    <col min="5124" max="5124" width="21.5703125" style="145" customWidth="1"/>
    <col min="5125" max="5125" width="20.5703125" style="145" customWidth="1"/>
    <col min="5126" max="5126" width="22.5703125" style="145" bestFit="1" customWidth="1"/>
    <col min="5127" max="5127" width="24.140625" style="145" customWidth="1"/>
    <col min="5128" max="5128" width="27.140625" style="145" customWidth="1"/>
    <col min="5129" max="5129" width="20.5703125" style="145" customWidth="1"/>
    <col min="5130" max="5130" width="20.85546875" style="145" customWidth="1"/>
    <col min="5131" max="5131" width="20.42578125" style="145" customWidth="1"/>
    <col min="5132" max="5132" width="8.85546875" style="145" customWidth="1"/>
    <col min="5133" max="5133" width="8.7109375" style="145"/>
    <col min="5134" max="5134" width="11" style="145" bestFit="1" customWidth="1"/>
    <col min="5135" max="5374" width="8.7109375" style="145"/>
    <col min="5375" max="5375" width="11.5703125" style="145" customWidth="1"/>
    <col min="5376" max="5376" width="20.5703125" style="145" customWidth="1"/>
    <col min="5377" max="5377" width="6" style="145" customWidth="1"/>
    <col min="5378" max="5378" width="20.5703125" style="145" customWidth="1"/>
    <col min="5379" max="5379" width="20.42578125" style="145" customWidth="1"/>
    <col min="5380" max="5380" width="21.5703125" style="145" customWidth="1"/>
    <col min="5381" max="5381" width="20.5703125" style="145" customWidth="1"/>
    <col min="5382" max="5382" width="22.5703125" style="145" bestFit="1" customWidth="1"/>
    <col min="5383" max="5383" width="24.140625" style="145" customWidth="1"/>
    <col min="5384" max="5384" width="27.140625" style="145" customWidth="1"/>
    <col min="5385" max="5385" width="20.5703125" style="145" customWidth="1"/>
    <col min="5386" max="5386" width="20.85546875" style="145" customWidth="1"/>
    <col min="5387" max="5387" width="20.42578125" style="145" customWidth="1"/>
    <col min="5388" max="5388" width="8.85546875" style="145" customWidth="1"/>
    <col min="5389" max="5389" width="8.7109375" style="145"/>
    <col min="5390" max="5390" width="11" style="145" bestFit="1" customWidth="1"/>
    <col min="5391" max="5630" width="8.7109375" style="145"/>
    <col min="5631" max="5631" width="11.5703125" style="145" customWidth="1"/>
    <col min="5632" max="5632" width="20.5703125" style="145" customWidth="1"/>
    <col min="5633" max="5633" width="6" style="145" customWidth="1"/>
    <col min="5634" max="5634" width="20.5703125" style="145" customWidth="1"/>
    <col min="5635" max="5635" width="20.42578125" style="145" customWidth="1"/>
    <col min="5636" max="5636" width="21.5703125" style="145" customWidth="1"/>
    <col min="5637" max="5637" width="20.5703125" style="145" customWidth="1"/>
    <col min="5638" max="5638" width="22.5703125" style="145" bestFit="1" customWidth="1"/>
    <col min="5639" max="5639" width="24.140625" style="145" customWidth="1"/>
    <col min="5640" max="5640" width="27.140625" style="145" customWidth="1"/>
    <col min="5641" max="5641" width="20.5703125" style="145" customWidth="1"/>
    <col min="5642" max="5642" width="20.85546875" style="145" customWidth="1"/>
    <col min="5643" max="5643" width="20.42578125" style="145" customWidth="1"/>
    <col min="5644" max="5644" width="8.85546875" style="145" customWidth="1"/>
    <col min="5645" max="5645" width="8.7109375" style="145"/>
    <col min="5646" max="5646" width="11" style="145" bestFit="1" customWidth="1"/>
    <col min="5647" max="5886" width="8.7109375" style="145"/>
    <col min="5887" max="5887" width="11.5703125" style="145" customWidth="1"/>
    <col min="5888" max="5888" width="20.5703125" style="145" customWidth="1"/>
    <col min="5889" max="5889" width="6" style="145" customWidth="1"/>
    <col min="5890" max="5890" width="20.5703125" style="145" customWidth="1"/>
    <col min="5891" max="5891" width="20.42578125" style="145" customWidth="1"/>
    <col min="5892" max="5892" width="21.5703125" style="145" customWidth="1"/>
    <col min="5893" max="5893" width="20.5703125" style="145" customWidth="1"/>
    <col min="5894" max="5894" width="22.5703125" style="145" bestFit="1" customWidth="1"/>
    <col min="5895" max="5895" width="24.140625" style="145" customWidth="1"/>
    <col min="5896" max="5896" width="27.140625" style="145" customWidth="1"/>
    <col min="5897" max="5897" width="20.5703125" style="145" customWidth="1"/>
    <col min="5898" max="5898" width="20.85546875" style="145" customWidth="1"/>
    <col min="5899" max="5899" width="20.42578125" style="145" customWidth="1"/>
    <col min="5900" max="5900" width="8.85546875" style="145" customWidth="1"/>
    <col min="5901" max="5901" width="8.7109375" style="145"/>
    <col min="5902" max="5902" width="11" style="145" bestFit="1" customWidth="1"/>
    <col min="5903" max="6142" width="8.7109375" style="145"/>
    <col min="6143" max="6143" width="11.5703125" style="145" customWidth="1"/>
    <col min="6144" max="6144" width="20.5703125" style="145" customWidth="1"/>
    <col min="6145" max="6145" width="6" style="145" customWidth="1"/>
    <col min="6146" max="6146" width="20.5703125" style="145" customWidth="1"/>
    <col min="6147" max="6147" width="20.42578125" style="145" customWidth="1"/>
    <col min="6148" max="6148" width="21.5703125" style="145" customWidth="1"/>
    <col min="6149" max="6149" width="20.5703125" style="145" customWidth="1"/>
    <col min="6150" max="6150" width="22.5703125" style="145" bestFit="1" customWidth="1"/>
    <col min="6151" max="6151" width="24.140625" style="145" customWidth="1"/>
    <col min="6152" max="6152" width="27.140625" style="145" customWidth="1"/>
    <col min="6153" max="6153" width="20.5703125" style="145" customWidth="1"/>
    <col min="6154" max="6154" width="20.85546875" style="145" customWidth="1"/>
    <col min="6155" max="6155" width="20.42578125" style="145" customWidth="1"/>
    <col min="6156" max="6156" width="8.85546875" style="145" customWidth="1"/>
    <col min="6157" max="6157" width="8.7109375" style="145"/>
    <col min="6158" max="6158" width="11" style="145" bestFit="1" customWidth="1"/>
    <col min="6159" max="6398" width="8.7109375" style="145"/>
    <col min="6399" max="6399" width="11.5703125" style="145" customWidth="1"/>
    <col min="6400" max="6400" width="20.5703125" style="145" customWidth="1"/>
    <col min="6401" max="6401" width="6" style="145" customWidth="1"/>
    <col min="6402" max="6402" width="20.5703125" style="145" customWidth="1"/>
    <col min="6403" max="6403" width="20.42578125" style="145" customWidth="1"/>
    <col min="6404" max="6404" width="21.5703125" style="145" customWidth="1"/>
    <col min="6405" max="6405" width="20.5703125" style="145" customWidth="1"/>
    <col min="6406" max="6406" width="22.5703125" style="145" bestFit="1" customWidth="1"/>
    <col min="6407" max="6407" width="24.140625" style="145" customWidth="1"/>
    <col min="6408" max="6408" width="27.140625" style="145" customWidth="1"/>
    <col min="6409" max="6409" width="20.5703125" style="145" customWidth="1"/>
    <col min="6410" max="6410" width="20.85546875" style="145" customWidth="1"/>
    <col min="6411" max="6411" width="20.42578125" style="145" customWidth="1"/>
    <col min="6412" max="6412" width="8.85546875" style="145" customWidth="1"/>
    <col min="6413" max="6413" width="8.7109375" style="145"/>
    <col min="6414" max="6414" width="11" style="145" bestFit="1" customWidth="1"/>
    <col min="6415" max="6654" width="8.7109375" style="145"/>
    <col min="6655" max="6655" width="11.5703125" style="145" customWidth="1"/>
    <col min="6656" max="6656" width="20.5703125" style="145" customWidth="1"/>
    <col min="6657" max="6657" width="6" style="145" customWidth="1"/>
    <col min="6658" max="6658" width="20.5703125" style="145" customWidth="1"/>
    <col min="6659" max="6659" width="20.42578125" style="145" customWidth="1"/>
    <col min="6660" max="6660" width="21.5703125" style="145" customWidth="1"/>
    <col min="6661" max="6661" width="20.5703125" style="145" customWidth="1"/>
    <col min="6662" max="6662" width="22.5703125" style="145" bestFit="1" customWidth="1"/>
    <col min="6663" max="6663" width="24.140625" style="145" customWidth="1"/>
    <col min="6664" max="6664" width="27.140625" style="145" customWidth="1"/>
    <col min="6665" max="6665" width="20.5703125" style="145" customWidth="1"/>
    <col min="6666" max="6666" width="20.85546875" style="145" customWidth="1"/>
    <col min="6667" max="6667" width="20.42578125" style="145" customWidth="1"/>
    <col min="6668" max="6668" width="8.85546875" style="145" customWidth="1"/>
    <col min="6669" max="6669" width="8.7109375" style="145"/>
    <col min="6670" max="6670" width="11" style="145" bestFit="1" customWidth="1"/>
    <col min="6671" max="6910" width="8.7109375" style="145"/>
    <col min="6911" max="6911" width="11.5703125" style="145" customWidth="1"/>
    <col min="6912" max="6912" width="20.5703125" style="145" customWidth="1"/>
    <col min="6913" max="6913" width="6" style="145" customWidth="1"/>
    <col min="6914" max="6914" width="20.5703125" style="145" customWidth="1"/>
    <col min="6915" max="6915" width="20.42578125" style="145" customWidth="1"/>
    <col min="6916" max="6916" width="21.5703125" style="145" customWidth="1"/>
    <col min="6917" max="6917" width="20.5703125" style="145" customWidth="1"/>
    <col min="6918" max="6918" width="22.5703125" style="145" bestFit="1" customWidth="1"/>
    <col min="6919" max="6919" width="24.140625" style="145" customWidth="1"/>
    <col min="6920" max="6920" width="27.140625" style="145" customWidth="1"/>
    <col min="6921" max="6921" width="20.5703125" style="145" customWidth="1"/>
    <col min="6922" max="6922" width="20.85546875" style="145" customWidth="1"/>
    <col min="6923" max="6923" width="20.42578125" style="145" customWidth="1"/>
    <col min="6924" max="6924" width="8.85546875" style="145" customWidth="1"/>
    <col min="6925" max="6925" width="8.7109375" style="145"/>
    <col min="6926" max="6926" width="11" style="145" bestFit="1" customWidth="1"/>
    <col min="6927" max="7166" width="8.7109375" style="145"/>
    <col min="7167" max="7167" width="11.5703125" style="145" customWidth="1"/>
    <col min="7168" max="7168" width="20.5703125" style="145" customWidth="1"/>
    <col min="7169" max="7169" width="6" style="145" customWidth="1"/>
    <col min="7170" max="7170" width="20.5703125" style="145" customWidth="1"/>
    <col min="7171" max="7171" width="20.42578125" style="145" customWidth="1"/>
    <col min="7172" max="7172" width="21.5703125" style="145" customWidth="1"/>
    <col min="7173" max="7173" width="20.5703125" style="145" customWidth="1"/>
    <col min="7174" max="7174" width="22.5703125" style="145" bestFit="1" customWidth="1"/>
    <col min="7175" max="7175" width="24.140625" style="145" customWidth="1"/>
    <col min="7176" max="7176" width="27.140625" style="145" customWidth="1"/>
    <col min="7177" max="7177" width="20.5703125" style="145" customWidth="1"/>
    <col min="7178" max="7178" width="20.85546875" style="145" customWidth="1"/>
    <col min="7179" max="7179" width="20.42578125" style="145" customWidth="1"/>
    <col min="7180" max="7180" width="8.85546875" style="145" customWidth="1"/>
    <col min="7181" max="7181" width="8.7109375" style="145"/>
    <col min="7182" max="7182" width="11" style="145" bestFit="1" customWidth="1"/>
    <col min="7183" max="7422" width="8.7109375" style="145"/>
    <col min="7423" max="7423" width="11.5703125" style="145" customWidth="1"/>
    <col min="7424" max="7424" width="20.5703125" style="145" customWidth="1"/>
    <col min="7425" max="7425" width="6" style="145" customWidth="1"/>
    <col min="7426" max="7426" width="20.5703125" style="145" customWidth="1"/>
    <col min="7427" max="7427" width="20.42578125" style="145" customWidth="1"/>
    <col min="7428" max="7428" width="21.5703125" style="145" customWidth="1"/>
    <col min="7429" max="7429" width="20.5703125" style="145" customWidth="1"/>
    <col min="7430" max="7430" width="22.5703125" style="145" bestFit="1" customWidth="1"/>
    <col min="7431" max="7431" width="24.140625" style="145" customWidth="1"/>
    <col min="7432" max="7432" width="27.140625" style="145" customWidth="1"/>
    <col min="7433" max="7433" width="20.5703125" style="145" customWidth="1"/>
    <col min="7434" max="7434" width="20.85546875" style="145" customWidth="1"/>
    <col min="7435" max="7435" width="20.42578125" style="145" customWidth="1"/>
    <col min="7436" max="7436" width="8.85546875" style="145" customWidth="1"/>
    <col min="7437" max="7437" width="8.7109375" style="145"/>
    <col min="7438" max="7438" width="11" style="145" bestFit="1" customWidth="1"/>
    <col min="7439" max="7678" width="8.7109375" style="145"/>
    <col min="7679" max="7679" width="11.5703125" style="145" customWidth="1"/>
    <col min="7680" max="7680" width="20.5703125" style="145" customWidth="1"/>
    <col min="7681" max="7681" width="6" style="145" customWidth="1"/>
    <col min="7682" max="7682" width="20.5703125" style="145" customWidth="1"/>
    <col min="7683" max="7683" width="20.42578125" style="145" customWidth="1"/>
    <col min="7684" max="7684" width="21.5703125" style="145" customWidth="1"/>
    <col min="7685" max="7685" width="20.5703125" style="145" customWidth="1"/>
    <col min="7686" max="7686" width="22.5703125" style="145" bestFit="1" customWidth="1"/>
    <col min="7687" max="7687" width="24.140625" style="145" customWidth="1"/>
    <col min="7688" max="7688" width="27.140625" style="145" customWidth="1"/>
    <col min="7689" max="7689" width="20.5703125" style="145" customWidth="1"/>
    <col min="7690" max="7690" width="20.85546875" style="145" customWidth="1"/>
    <col min="7691" max="7691" width="20.42578125" style="145" customWidth="1"/>
    <col min="7692" max="7692" width="8.85546875" style="145" customWidth="1"/>
    <col min="7693" max="7693" width="8.7109375" style="145"/>
    <col min="7694" max="7694" width="11" style="145" bestFit="1" customWidth="1"/>
    <col min="7695" max="7934" width="8.7109375" style="145"/>
    <col min="7935" max="7935" width="11.5703125" style="145" customWidth="1"/>
    <col min="7936" max="7936" width="20.5703125" style="145" customWidth="1"/>
    <col min="7937" max="7937" width="6" style="145" customWidth="1"/>
    <col min="7938" max="7938" width="20.5703125" style="145" customWidth="1"/>
    <col min="7939" max="7939" width="20.42578125" style="145" customWidth="1"/>
    <col min="7940" max="7940" width="21.5703125" style="145" customWidth="1"/>
    <col min="7941" max="7941" width="20.5703125" style="145" customWidth="1"/>
    <col min="7942" max="7942" width="22.5703125" style="145" bestFit="1" customWidth="1"/>
    <col min="7943" max="7943" width="24.140625" style="145" customWidth="1"/>
    <col min="7944" max="7944" width="27.140625" style="145" customWidth="1"/>
    <col min="7945" max="7945" width="20.5703125" style="145" customWidth="1"/>
    <col min="7946" max="7946" width="20.85546875" style="145" customWidth="1"/>
    <col min="7947" max="7947" width="20.42578125" style="145" customWidth="1"/>
    <col min="7948" max="7948" width="8.85546875" style="145" customWidth="1"/>
    <col min="7949" max="7949" width="8.7109375" style="145"/>
    <col min="7950" max="7950" width="11" style="145" bestFit="1" customWidth="1"/>
    <col min="7951" max="8190" width="8.7109375" style="145"/>
    <col min="8191" max="8191" width="11.5703125" style="145" customWidth="1"/>
    <col min="8192" max="8192" width="20.5703125" style="145" customWidth="1"/>
    <col min="8193" max="8193" width="6" style="145" customWidth="1"/>
    <col min="8194" max="8194" width="20.5703125" style="145" customWidth="1"/>
    <col min="8195" max="8195" width="20.42578125" style="145" customWidth="1"/>
    <col min="8196" max="8196" width="21.5703125" style="145" customWidth="1"/>
    <col min="8197" max="8197" width="20.5703125" style="145" customWidth="1"/>
    <col min="8198" max="8198" width="22.5703125" style="145" bestFit="1" customWidth="1"/>
    <col min="8199" max="8199" width="24.140625" style="145" customWidth="1"/>
    <col min="8200" max="8200" width="27.140625" style="145" customWidth="1"/>
    <col min="8201" max="8201" width="20.5703125" style="145" customWidth="1"/>
    <col min="8202" max="8202" width="20.85546875" style="145" customWidth="1"/>
    <col min="8203" max="8203" width="20.42578125" style="145" customWidth="1"/>
    <col min="8204" max="8204" width="8.85546875" style="145" customWidth="1"/>
    <col min="8205" max="8205" width="8.7109375" style="145"/>
    <col min="8206" max="8206" width="11" style="145" bestFit="1" customWidth="1"/>
    <col min="8207" max="8446" width="8.7109375" style="145"/>
    <col min="8447" max="8447" width="11.5703125" style="145" customWidth="1"/>
    <col min="8448" max="8448" width="20.5703125" style="145" customWidth="1"/>
    <col min="8449" max="8449" width="6" style="145" customWidth="1"/>
    <col min="8450" max="8450" width="20.5703125" style="145" customWidth="1"/>
    <col min="8451" max="8451" width="20.42578125" style="145" customWidth="1"/>
    <col min="8452" max="8452" width="21.5703125" style="145" customWidth="1"/>
    <col min="8453" max="8453" width="20.5703125" style="145" customWidth="1"/>
    <col min="8454" max="8454" width="22.5703125" style="145" bestFit="1" customWidth="1"/>
    <col min="8455" max="8455" width="24.140625" style="145" customWidth="1"/>
    <col min="8456" max="8456" width="27.140625" style="145" customWidth="1"/>
    <col min="8457" max="8457" width="20.5703125" style="145" customWidth="1"/>
    <col min="8458" max="8458" width="20.85546875" style="145" customWidth="1"/>
    <col min="8459" max="8459" width="20.42578125" style="145" customWidth="1"/>
    <col min="8460" max="8460" width="8.85546875" style="145" customWidth="1"/>
    <col min="8461" max="8461" width="8.7109375" style="145"/>
    <col min="8462" max="8462" width="11" style="145" bestFit="1" customWidth="1"/>
    <col min="8463" max="8702" width="8.7109375" style="145"/>
    <col min="8703" max="8703" width="11.5703125" style="145" customWidth="1"/>
    <col min="8704" max="8704" width="20.5703125" style="145" customWidth="1"/>
    <col min="8705" max="8705" width="6" style="145" customWidth="1"/>
    <col min="8706" max="8706" width="20.5703125" style="145" customWidth="1"/>
    <col min="8707" max="8707" width="20.42578125" style="145" customWidth="1"/>
    <col min="8708" max="8708" width="21.5703125" style="145" customWidth="1"/>
    <col min="8709" max="8709" width="20.5703125" style="145" customWidth="1"/>
    <col min="8710" max="8710" width="22.5703125" style="145" bestFit="1" customWidth="1"/>
    <col min="8711" max="8711" width="24.140625" style="145" customWidth="1"/>
    <col min="8712" max="8712" width="27.140625" style="145" customWidth="1"/>
    <col min="8713" max="8713" width="20.5703125" style="145" customWidth="1"/>
    <col min="8714" max="8714" width="20.85546875" style="145" customWidth="1"/>
    <col min="8715" max="8715" width="20.42578125" style="145" customWidth="1"/>
    <col min="8716" max="8716" width="8.85546875" style="145" customWidth="1"/>
    <col min="8717" max="8717" width="8.7109375" style="145"/>
    <col min="8718" max="8718" width="11" style="145" bestFit="1" customWidth="1"/>
    <col min="8719" max="8958" width="8.7109375" style="145"/>
    <col min="8959" max="8959" width="11.5703125" style="145" customWidth="1"/>
    <col min="8960" max="8960" width="20.5703125" style="145" customWidth="1"/>
    <col min="8961" max="8961" width="6" style="145" customWidth="1"/>
    <col min="8962" max="8962" width="20.5703125" style="145" customWidth="1"/>
    <col min="8963" max="8963" width="20.42578125" style="145" customWidth="1"/>
    <col min="8964" max="8964" width="21.5703125" style="145" customWidth="1"/>
    <col min="8965" max="8965" width="20.5703125" style="145" customWidth="1"/>
    <col min="8966" max="8966" width="22.5703125" style="145" bestFit="1" customWidth="1"/>
    <col min="8967" max="8967" width="24.140625" style="145" customWidth="1"/>
    <col min="8968" max="8968" width="27.140625" style="145" customWidth="1"/>
    <col min="8969" max="8969" width="20.5703125" style="145" customWidth="1"/>
    <col min="8970" max="8970" width="20.85546875" style="145" customWidth="1"/>
    <col min="8971" max="8971" width="20.42578125" style="145" customWidth="1"/>
    <col min="8972" max="8972" width="8.85546875" style="145" customWidth="1"/>
    <col min="8973" max="8973" width="8.7109375" style="145"/>
    <col min="8974" max="8974" width="11" style="145" bestFit="1" customWidth="1"/>
    <col min="8975" max="9214" width="8.7109375" style="145"/>
    <col min="9215" max="9215" width="11.5703125" style="145" customWidth="1"/>
    <col min="9216" max="9216" width="20.5703125" style="145" customWidth="1"/>
    <col min="9217" max="9217" width="6" style="145" customWidth="1"/>
    <col min="9218" max="9218" width="20.5703125" style="145" customWidth="1"/>
    <col min="9219" max="9219" width="20.42578125" style="145" customWidth="1"/>
    <col min="9220" max="9220" width="21.5703125" style="145" customWidth="1"/>
    <col min="9221" max="9221" width="20.5703125" style="145" customWidth="1"/>
    <col min="9222" max="9222" width="22.5703125" style="145" bestFit="1" customWidth="1"/>
    <col min="9223" max="9223" width="24.140625" style="145" customWidth="1"/>
    <col min="9224" max="9224" width="27.140625" style="145" customWidth="1"/>
    <col min="9225" max="9225" width="20.5703125" style="145" customWidth="1"/>
    <col min="9226" max="9226" width="20.85546875" style="145" customWidth="1"/>
    <col min="9227" max="9227" width="20.42578125" style="145" customWidth="1"/>
    <col min="9228" max="9228" width="8.85546875" style="145" customWidth="1"/>
    <col min="9229" max="9229" width="8.7109375" style="145"/>
    <col min="9230" max="9230" width="11" style="145" bestFit="1" customWidth="1"/>
    <col min="9231" max="9470" width="8.7109375" style="145"/>
    <col min="9471" max="9471" width="11.5703125" style="145" customWidth="1"/>
    <col min="9472" max="9472" width="20.5703125" style="145" customWidth="1"/>
    <col min="9473" max="9473" width="6" style="145" customWidth="1"/>
    <col min="9474" max="9474" width="20.5703125" style="145" customWidth="1"/>
    <col min="9475" max="9475" width="20.42578125" style="145" customWidth="1"/>
    <col min="9476" max="9476" width="21.5703125" style="145" customWidth="1"/>
    <col min="9477" max="9477" width="20.5703125" style="145" customWidth="1"/>
    <col min="9478" max="9478" width="22.5703125" style="145" bestFit="1" customWidth="1"/>
    <col min="9479" max="9479" width="24.140625" style="145" customWidth="1"/>
    <col min="9480" max="9480" width="27.140625" style="145" customWidth="1"/>
    <col min="9481" max="9481" width="20.5703125" style="145" customWidth="1"/>
    <col min="9482" max="9482" width="20.85546875" style="145" customWidth="1"/>
    <col min="9483" max="9483" width="20.42578125" style="145" customWidth="1"/>
    <col min="9484" max="9484" width="8.85546875" style="145" customWidth="1"/>
    <col min="9485" max="9485" width="8.7109375" style="145"/>
    <col min="9486" max="9486" width="11" style="145" bestFit="1" customWidth="1"/>
    <col min="9487" max="9726" width="8.7109375" style="145"/>
    <col min="9727" max="9727" width="11.5703125" style="145" customWidth="1"/>
    <col min="9728" max="9728" width="20.5703125" style="145" customWidth="1"/>
    <col min="9729" max="9729" width="6" style="145" customWidth="1"/>
    <col min="9730" max="9730" width="20.5703125" style="145" customWidth="1"/>
    <col min="9731" max="9731" width="20.42578125" style="145" customWidth="1"/>
    <col min="9732" max="9732" width="21.5703125" style="145" customWidth="1"/>
    <col min="9733" max="9733" width="20.5703125" style="145" customWidth="1"/>
    <col min="9734" max="9734" width="22.5703125" style="145" bestFit="1" customWidth="1"/>
    <col min="9735" max="9735" width="24.140625" style="145" customWidth="1"/>
    <col min="9736" max="9736" width="27.140625" style="145" customWidth="1"/>
    <col min="9737" max="9737" width="20.5703125" style="145" customWidth="1"/>
    <col min="9738" max="9738" width="20.85546875" style="145" customWidth="1"/>
    <col min="9739" max="9739" width="20.42578125" style="145" customWidth="1"/>
    <col min="9740" max="9740" width="8.85546875" style="145" customWidth="1"/>
    <col min="9741" max="9741" width="8.7109375" style="145"/>
    <col min="9742" max="9742" width="11" style="145" bestFit="1" customWidth="1"/>
    <col min="9743" max="9982" width="8.7109375" style="145"/>
    <col min="9983" max="9983" width="11.5703125" style="145" customWidth="1"/>
    <col min="9984" max="9984" width="20.5703125" style="145" customWidth="1"/>
    <col min="9985" max="9985" width="6" style="145" customWidth="1"/>
    <col min="9986" max="9986" width="20.5703125" style="145" customWidth="1"/>
    <col min="9987" max="9987" width="20.42578125" style="145" customWidth="1"/>
    <col min="9988" max="9988" width="21.5703125" style="145" customWidth="1"/>
    <col min="9989" max="9989" width="20.5703125" style="145" customWidth="1"/>
    <col min="9990" max="9990" width="22.5703125" style="145" bestFit="1" customWidth="1"/>
    <col min="9991" max="9991" width="24.140625" style="145" customWidth="1"/>
    <col min="9992" max="9992" width="27.140625" style="145" customWidth="1"/>
    <col min="9993" max="9993" width="20.5703125" style="145" customWidth="1"/>
    <col min="9994" max="9994" width="20.85546875" style="145" customWidth="1"/>
    <col min="9995" max="9995" width="20.42578125" style="145" customWidth="1"/>
    <col min="9996" max="9996" width="8.85546875" style="145" customWidth="1"/>
    <col min="9997" max="9997" width="8.7109375" style="145"/>
    <col min="9998" max="9998" width="11" style="145" bestFit="1" customWidth="1"/>
    <col min="9999" max="10238" width="8.7109375" style="145"/>
    <col min="10239" max="10239" width="11.5703125" style="145" customWidth="1"/>
    <col min="10240" max="10240" width="20.5703125" style="145" customWidth="1"/>
    <col min="10241" max="10241" width="6" style="145" customWidth="1"/>
    <col min="10242" max="10242" width="20.5703125" style="145" customWidth="1"/>
    <col min="10243" max="10243" width="20.42578125" style="145" customWidth="1"/>
    <col min="10244" max="10244" width="21.5703125" style="145" customWidth="1"/>
    <col min="10245" max="10245" width="20.5703125" style="145" customWidth="1"/>
    <col min="10246" max="10246" width="22.5703125" style="145" bestFit="1" customWidth="1"/>
    <col min="10247" max="10247" width="24.140625" style="145" customWidth="1"/>
    <col min="10248" max="10248" width="27.140625" style="145" customWidth="1"/>
    <col min="10249" max="10249" width="20.5703125" style="145" customWidth="1"/>
    <col min="10250" max="10250" width="20.85546875" style="145" customWidth="1"/>
    <col min="10251" max="10251" width="20.42578125" style="145" customWidth="1"/>
    <col min="10252" max="10252" width="8.85546875" style="145" customWidth="1"/>
    <col min="10253" max="10253" width="8.7109375" style="145"/>
    <col min="10254" max="10254" width="11" style="145" bestFit="1" customWidth="1"/>
    <col min="10255" max="10494" width="8.7109375" style="145"/>
    <col min="10495" max="10495" width="11.5703125" style="145" customWidth="1"/>
    <col min="10496" max="10496" width="20.5703125" style="145" customWidth="1"/>
    <col min="10497" max="10497" width="6" style="145" customWidth="1"/>
    <col min="10498" max="10498" width="20.5703125" style="145" customWidth="1"/>
    <col min="10499" max="10499" width="20.42578125" style="145" customWidth="1"/>
    <col min="10500" max="10500" width="21.5703125" style="145" customWidth="1"/>
    <col min="10501" max="10501" width="20.5703125" style="145" customWidth="1"/>
    <col min="10502" max="10502" width="22.5703125" style="145" bestFit="1" customWidth="1"/>
    <col min="10503" max="10503" width="24.140625" style="145" customWidth="1"/>
    <col min="10504" max="10504" width="27.140625" style="145" customWidth="1"/>
    <col min="10505" max="10505" width="20.5703125" style="145" customWidth="1"/>
    <col min="10506" max="10506" width="20.85546875" style="145" customWidth="1"/>
    <col min="10507" max="10507" width="20.42578125" style="145" customWidth="1"/>
    <col min="10508" max="10508" width="8.85546875" style="145" customWidth="1"/>
    <col min="10509" max="10509" width="8.7109375" style="145"/>
    <col min="10510" max="10510" width="11" style="145" bestFit="1" customWidth="1"/>
    <col min="10511" max="10750" width="8.7109375" style="145"/>
    <col min="10751" max="10751" width="11.5703125" style="145" customWidth="1"/>
    <col min="10752" max="10752" width="20.5703125" style="145" customWidth="1"/>
    <col min="10753" max="10753" width="6" style="145" customWidth="1"/>
    <col min="10754" max="10754" width="20.5703125" style="145" customWidth="1"/>
    <col min="10755" max="10755" width="20.42578125" style="145" customWidth="1"/>
    <col min="10756" max="10756" width="21.5703125" style="145" customWidth="1"/>
    <col min="10757" max="10757" width="20.5703125" style="145" customWidth="1"/>
    <col min="10758" max="10758" width="22.5703125" style="145" bestFit="1" customWidth="1"/>
    <col min="10759" max="10759" width="24.140625" style="145" customWidth="1"/>
    <col min="10760" max="10760" width="27.140625" style="145" customWidth="1"/>
    <col min="10761" max="10761" width="20.5703125" style="145" customWidth="1"/>
    <col min="10762" max="10762" width="20.85546875" style="145" customWidth="1"/>
    <col min="10763" max="10763" width="20.42578125" style="145" customWidth="1"/>
    <col min="10764" max="10764" width="8.85546875" style="145" customWidth="1"/>
    <col min="10765" max="10765" width="8.7109375" style="145"/>
    <col min="10766" max="10766" width="11" style="145" bestFit="1" customWidth="1"/>
    <col min="10767" max="11006" width="8.7109375" style="145"/>
    <col min="11007" max="11007" width="11.5703125" style="145" customWidth="1"/>
    <col min="11008" max="11008" width="20.5703125" style="145" customWidth="1"/>
    <col min="11009" max="11009" width="6" style="145" customWidth="1"/>
    <col min="11010" max="11010" width="20.5703125" style="145" customWidth="1"/>
    <col min="11011" max="11011" width="20.42578125" style="145" customWidth="1"/>
    <col min="11012" max="11012" width="21.5703125" style="145" customWidth="1"/>
    <col min="11013" max="11013" width="20.5703125" style="145" customWidth="1"/>
    <col min="11014" max="11014" width="22.5703125" style="145" bestFit="1" customWidth="1"/>
    <col min="11015" max="11015" width="24.140625" style="145" customWidth="1"/>
    <col min="11016" max="11016" width="27.140625" style="145" customWidth="1"/>
    <col min="11017" max="11017" width="20.5703125" style="145" customWidth="1"/>
    <col min="11018" max="11018" width="20.85546875" style="145" customWidth="1"/>
    <col min="11019" max="11019" width="20.42578125" style="145" customWidth="1"/>
    <col min="11020" max="11020" width="8.85546875" style="145" customWidth="1"/>
    <col min="11021" max="11021" width="8.7109375" style="145"/>
    <col min="11022" max="11022" width="11" style="145" bestFit="1" customWidth="1"/>
    <col min="11023" max="11262" width="8.7109375" style="145"/>
    <col min="11263" max="11263" width="11.5703125" style="145" customWidth="1"/>
    <col min="11264" max="11264" width="20.5703125" style="145" customWidth="1"/>
    <col min="11265" max="11265" width="6" style="145" customWidth="1"/>
    <col min="11266" max="11266" width="20.5703125" style="145" customWidth="1"/>
    <col min="11267" max="11267" width="20.42578125" style="145" customWidth="1"/>
    <col min="11268" max="11268" width="21.5703125" style="145" customWidth="1"/>
    <col min="11269" max="11269" width="20.5703125" style="145" customWidth="1"/>
    <col min="11270" max="11270" width="22.5703125" style="145" bestFit="1" customWidth="1"/>
    <col min="11271" max="11271" width="24.140625" style="145" customWidth="1"/>
    <col min="11272" max="11272" width="27.140625" style="145" customWidth="1"/>
    <col min="11273" max="11273" width="20.5703125" style="145" customWidth="1"/>
    <col min="11274" max="11274" width="20.85546875" style="145" customWidth="1"/>
    <col min="11275" max="11275" width="20.42578125" style="145" customWidth="1"/>
    <col min="11276" max="11276" width="8.85546875" style="145" customWidth="1"/>
    <col min="11277" max="11277" width="8.7109375" style="145"/>
    <col min="11278" max="11278" width="11" style="145" bestFit="1" customWidth="1"/>
    <col min="11279" max="11518" width="8.7109375" style="145"/>
    <col min="11519" max="11519" width="11.5703125" style="145" customWidth="1"/>
    <col min="11520" max="11520" width="20.5703125" style="145" customWidth="1"/>
    <col min="11521" max="11521" width="6" style="145" customWidth="1"/>
    <col min="11522" max="11522" width="20.5703125" style="145" customWidth="1"/>
    <col min="11523" max="11523" width="20.42578125" style="145" customWidth="1"/>
    <col min="11524" max="11524" width="21.5703125" style="145" customWidth="1"/>
    <col min="11525" max="11525" width="20.5703125" style="145" customWidth="1"/>
    <col min="11526" max="11526" width="22.5703125" style="145" bestFit="1" customWidth="1"/>
    <col min="11527" max="11527" width="24.140625" style="145" customWidth="1"/>
    <col min="11528" max="11528" width="27.140625" style="145" customWidth="1"/>
    <col min="11529" max="11529" width="20.5703125" style="145" customWidth="1"/>
    <col min="11530" max="11530" width="20.85546875" style="145" customWidth="1"/>
    <col min="11531" max="11531" width="20.42578125" style="145" customWidth="1"/>
    <col min="11532" max="11532" width="8.85546875" style="145" customWidth="1"/>
    <col min="11533" max="11533" width="8.7109375" style="145"/>
    <col min="11534" max="11534" width="11" style="145" bestFit="1" customWidth="1"/>
    <col min="11535" max="11774" width="8.7109375" style="145"/>
    <col min="11775" max="11775" width="11.5703125" style="145" customWidth="1"/>
    <col min="11776" max="11776" width="20.5703125" style="145" customWidth="1"/>
    <col min="11777" max="11777" width="6" style="145" customWidth="1"/>
    <col min="11778" max="11778" width="20.5703125" style="145" customWidth="1"/>
    <col min="11779" max="11779" width="20.42578125" style="145" customWidth="1"/>
    <col min="11780" max="11780" width="21.5703125" style="145" customWidth="1"/>
    <col min="11781" max="11781" width="20.5703125" style="145" customWidth="1"/>
    <col min="11782" max="11782" width="22.5703125" style="145" bestFit="1" customWidth="1"/>
    <col min="11783" max="11783" width="24.140625" style="145" customWidth="1"/>
    <col min="11784" max="11784" width="27.140625" style="145" customWidth="1"/>
    <col min="11785" max="11785" width="20.5703125" style="145" customWidth="1"/>
    <col min="11786" max="11786" width="20.85546875" style="145" customWidth="1"/>
    <col min="11787" max="11787" width="20.42578125" style="145" customWidth="1"/>
    <col min="11788" max="11788" width="8.85546875" style="145" customWidth="1"/>
    <col min="11789" max="11789" width="8.7109375" style="145"/>
    <col min="11790" max="11790" width="11" style="145" bestFit="1" customWidth="1"/>
    <col min="11791" max="12030" width="8.7109375" style="145"/>
    <col min="12031" max="12031" width="11.5703125" style="145" customWidth="1"/>
    <col min="12032" max="12032" width="20.5703125" style="145" customWidth="1"/>
    <col min="12033" max="12033" width="6" style="145" customWidth="1"/>
    <col min="12034" max="12034" width="20.5703125" style="145" customWidth="1"/>
    <col min="12035" max="12035" width="20.42578125" style="145" customWidth="1"/>
    <col min="12036" max="12036" width="21.5703125" style="145" customWidth="1"/>
    <col min="12037" max="12037" width="20.5703125" style="145" customWidth="1"/>
    <col min="12038" max="12038" width="22.5703125" style="145" bestFit="1" customWidth="1"/>
    <col min="12039" max="12039" width="24.140625" style="145" customWidth="1"/>
    <col min="12040" max="12040" width="27.140625" style="145" customWidth="1"/>
    <col min="12041" max="12041" width="20.5703125" style="145" customWidth="1"/>
    <col min="12042" max="12042" width="20.85546875" style="145" customWidth="1"/>
    <col min="12043" max="12043" width="20.42578125" style="145" customWidth="1"/>
    <col min="12044" max="12044" width="8.85546875" style="145" customWidth="1"/>
    <col min="12045" max="12045" width="8.7109375" style="145"/>
    <col min="12046" max="12046" width="11" style="145" bestFit="1" customWidth="1"/>
    <col min="12047" max="12286" width="8.7109375" style="145"/>
    <col min="12287" max="12287" width="11.5703125" style="145" customWidth="1"/>
    <col min="12288" max="12288" width="20.5703125" style="145" customWidth="1"/>
    <col min="12289" max="12289" width="6" style="145" customWidth="1"/>
    <col min="12290" max="12290" width="20.5703125" style="145" customWidth="1"/>
    <col min="12291" max="12291" width="20.42578125" style="145" customWidth="1"/>
    <col min="12292" max="12292" width="21.5703125" style="145" customWidth="1"/>
    <col min="12293" max="12293" width="20.5703125" style="145" customWidth="1"/>
    <col min="12294" max="12294" width="22.5703125" style="145" bestFit="1" customWidth="1"/>
    <col min="12295" max="12295" width="24.140625" style="145" customWidth="1"/>
    <col min="12296" max="12296" width="27.140625" style="145" customWidth="1"/>
    <col min="12297" max="12297" width="20.5703125" style="145" customWidth="1"/>
    <col min="12298" max="12298" width="20.85546875" style="145" customWidth="1"/>
    <col min="12299" max="12299" width="20.42578125" style="145" customWidth="1"/>
    <col min="12300" max="12300" width="8.85546875" style="145" customWidth="1"/>
    <col min="12301" max="12301" width="8.7109375" style="145"/>
    <col min="12302" max="12302" width="11" style="145" bestFit="1" customWidth="1"/>
    <col min="12303" max="12542" width="8.7109375" style="145"/>
    <col min="12543" max="12543" width="11.5703125" style="145" customWidth="1"/>
    <col min="12544" max="12544" width="20.5703125" style="145" customWidth="1"/>
    <col min="12545" max="12545" width="6" style="145" customWidth="1"/>
    <col min="12546" max="12546" width="20.5703125" style="145" customWidth="1"/>
    <col min="12547" max="12547" width="20.42578125" style="145" customWidth="1"/>
    <col min="12548" max="12548" width="21.5703125" style="145" customWidth="1"/>
    <col min="12549" max="12549" width="20.5703125" style="145" customWidth="1"/>
    <col min="12550" max="12550" width="22.5703125" style="145" bestFit="1" customWidth="1"/>
    <col min="12551" max="12551" width="24.140625" style="145" customWidth="1"/>
    <col min="12552" max="12552" width="27.140625" style="145" customWidth="1"/>
    <col min="12553" max="12553" width="20.5703125" style="145" customWidth="1"/>
    <col min="12554" max="12554" width="20.85546875" style="145" customWidth="1"/>
    <col min="12555" max="12555" width="20.42578125" style="145" customWidth="1"/>
    <col min="12556" max="12556" width="8.85546875" style="145" customWidth="1"/>
    <col min="12557" max="12557" width="8.7109375" style="145"/>
    <col min="12558" max="12558" width="11" style="145" bestFit="1" customWidth="1"/>
    <col min="12559" max="12798" width="8.7109375" style="145"/>
    <col min="12799" max="12799" width="11.5703125" style="145" customWidth="1"/>
    <col min="12800" max="12800" width="20.5703125" style="145" customWidth="1"/>
    <col min="12801" max="12801" width="6" style="145" customWidth="1"/>
    <col min="12802" max="12802" width="20.5703125" style="145" customWidth="1"/>
    <col min="12803" max="12803" width="20.42578125" style="145" customWidth="1"/>
    <col min="12804" max="12804" width="21.5703125" style="145" customWidth="1"/>
    <col min="12805" max="12805" width="20.5703125" style="145" customWidth="1"/>
    <col min="12806" max="12806" width="22.5703125" style="145" bestFit="1" customWidth="1"/>
    <col min="12807" max="12807" width="24.140625" style="145" customWidth="1"/>
    <col min="12808" max="12808" width="27.140625" style="145" customWidth="1"/>
    <col min="12809" max="12809" width="20.5703125" style="145" customWidth="1"/>
    <col min="12810" max="12810" width="20.85546875" style="145" customWidth="1"/>
    <col min="12811" max="12811" width="20.42578125" style="145" customWidth="1"/>
    <col min="12812" max="12812" width="8.85546875" style="145" customWidth="1"/>
    <col min="12813" max="12813" width="8.7109375" style="145"/>
    <col min="12814" max="12814" width="11" style="145" bestFit="1" customWidth="1"/>
    <col min="12815" max="13054" width="8.7109375" style="145"/>
    <col min="13055" max="13055" width="11.5703125" style="145" customWidth="1"/>
    <col min="13056" max="13056" width="20.5703125" style="145" customWidth="1"/>
    <col min="13057" max="13057" width="6" style="145" customWidth="1"/>
    <col min="13058" max="13058" width="20.5703125" style="145" customWidth="1"/>
    <col min="13059" max="13059" width="20.42578125" style="145" customWidth="1"/>
    <col min="13060" max="13060" width="21.5703125" style="145" customWidth="1"/>
    <col min="13061" max="13061" width="20.5703125" style="145" customWidth="1"/>
    <col min="13062" max="13062" width="22.5703125" style="145" bestFit="1" customWidth="1"/>
    <col min="13063" max="13063" width="24.140625" style="145" customWidth="1"/>
    <col min="13064" max="13064" width="27.140625" style="145" customWidth="1"/>
    <col min="13065" max="13065" width="20.5703125" style="145" customWidth="1"/>
    <col min="13066" max="13066" width="20.85546875" style="145" customWidth="1"/>
    <col min="13067" max="13067" width="20.42578125" style="145" customWidth="1"/>
    <col min="13068" max="13068" width="8.85546875" style="145" customWidth="1"/>
    <col min="13069" max="13069" width="8.7109375" style="145"/>
    <col min="13070" max="13070" width="11" style="145" bestFit="1" customWidth="1"/>
    <col min="13071" max="13310" width="8.7109375" style="145"/>
    <col min="13311" max="13311" width="11.5703125" style="145" customWidth="1"/>
    <col min="13312" max="13312" width="20.5703125" style="145" customWidth="1"/>
    <col min="13313" max="13313" width="6" style="145" customWidth="1"/>
    <col min="13314" max="13314" width="20.5703125" style="145" customWidth="1"/>
    <col min="13315" max="13315" width="20.42578125" style="145" customWidth="1"/>
    <col min="13316" max="13316" width="21.5703125" style="145" customWidth="1"/>
    <col min="13317" max="13317" width="20.5703125" style="145" customWidth="1"/>
    <col min="13318" max="13318" width="22.5703125" style="145" bestFit="1" customWidth="1"/>
    <col min="13319" max="13319" width="24.140625" style="145" customWidth="1"/>
    <col min="13320" max="13320" width="27.140625" style="145" customWidth="1"/>
    <col min="13321" max="13321" width="20.5703125" style="145" customWidth="1"/>
    <col min="13322" max="13322" width="20.85546875" style="145" customWidth="1"/>
    <col min="13323" max="13323" width="20.42578125" style="145" customWidth="1"/>
    <col min="13324" max="13324" width="8.85546875" style="145" customWidth="1"/>
    <col min="13325" max="13325" width="8.7109375" style="145"/>
    <col min="13326" max="13326" width="11" style="145" bestFit="1" customWidth="1"/>
    <col min="13327" max="13566" width="8.7109375" style="145"/>
    <col min="13567" max="13567" width="11.5703125" style="145" customWidth="1"/>
    <col min="13568" max="13568" width="20.5703125" style="145" customWidth="1"/>
    <col min="13569" max="13569" width="6" style="145" customWidth="1"/>
    <col min="13570" max="13570" width="20.5703125" style="145" customWidth="1"/>
    <col min="13571" max="13571" width="20.42578125" style="145" customWidth="1"/>
    <col min="13572" max="13572" width="21.5703125" style="145" customWidth="1"/>
    <col min="13573" max="13573" width="20.5703125" style="145" customWidth="1"/>
    <col min="13574" max="13574" width="22.5703125" style="145" bestFit="1" customWidth="1"/>
    <col min="13575" max="13575" width="24.140625" style="145" customWidth="1"/>
    <col min="13576" max="13576" width="27.140625" style="145" customWidth="1"/>
    <col min="13577" max="13577" width="20.5703125" style="145" customWidth="1"/>
    <col min="13578" max="13578" width="20.85546875" style="145" customWidth="1"/>
    <col min="13579" max="13579" width="20.42578125" style="145" customWidth="1"/>
    <col min="13580" max="13580" width="8.85546875" style="145" customWidth="1"/>
    <col min="13581" max="13581" width="8.7109375" style="145"/>
    <col min="13582" max="13582" width="11" style="145" bestFit="1" customWidth="1"/>
    <col min="13583" max="13822" width="8.7109375" style="145"/>
    <col min="13823" max="13823" width="11.5703125" style="145" customWidth="1"/>
    <col min="13824" max="13824" width="20.5703125" style="145" customWidth="1"/>
    <col min="13825" max="13825" width="6" style="145" customWidth="1"/>
    <col min="13826" max="13826" width="20.5703125" style="145" customWidth="1"/>
    <col min="13827" max="13827" width="20.42578125" style="145" customWidth="1"/>
    <col min="13828" max="13828" width="21.5703125" style="145" customWidth="1"/>
    <col min="13829" max="13829" width="20.5703125" style="145" customWidth="1"/>
    <col min="13830" max="13830" width="22.5703125" style="145" bestFit="1" customWidth="1"/>
    <col min="13831" max="13831" width="24.140625" style="145" customWidth="1"/>
    <col min="13832" max="13832" width="27.140625" style="145" customWidth="1"/>
    <col min="13833" max="13833" width="20.5703125" style="145" customWidth="1"/>
    <col min="13834" max="13834" width="20.85546875" style="145" customWidth="1"/>
    <col min="13835" max="13835" width="20.42578125" style="145" customWidth="1"/>
    <col min="13836" max="13836" width="8.85546875" style="145" customWidth="1"/>
    <col min="13837" max="13837" width="8.7109375" style="145"/>
    <col min="13838" max="13838" width="11" style="145" bestFit="1" customWidth="1"/>
    <col min="13839" max="14078" width="8.7109375" style="145"/>
    <col min="14079" max="14079" width="11.5703125" style="145" customWidth="1"/>
    <col min="14080" max="14080" width="20.5703125" style="145" customWidth="1"/>
    <col min="14081" max="14081" width="6" style="145" customWidth="1"/>
    <col min="14082" max="14082" width="20.5703125" style="145" customWidth="1"/>
    <col min="14083" max="14083" width="20.42578125" style="145" customWidth="1"/>
    <col min="14084" max="14084" width="21.5703125" style="145" customWidth="1"/>
    <col min="14085" max="14085" width="20.5703125" style="145" customWidth="1"/>
    <col min="14086" max="14086" width="22.5703125" style="145" bestFit="1" customWidth="1"/>
    <col min="14087" max="14087" width="24.140625" style="145" customWidth="1"/>
    <col min="14088" max="14088" width="27.140625" style="145" customWidth="1"/>
    <col min="14089" max="14089" width="20.5703125" style="145" customWidth="1"/>
    <col min="14090" max="14090" width="20.85546875" style="145" customWidth="1"/>
    <col min="14091" max="14091" width="20.42578125" style="145" customWidth="1"/>
    <col min="14092" max="14092" width="8.85546875" style="145" customWidth="1"/>
    <col min="14093" max="14093" width="8.7109375" style="145"/>
    <col min="14094" max="14094" width="11" style="145" bestFit="1" customWidth="1"/>
    <col min="14095" max="14334" width="8.7109375" style="145"/>
    <col min="14335" max="14335" width="11.5703125" style="145" customWidth="1"/>
    <col min="14336" max="14336" width="20.5703125" style="145" customWidth="1"/>
    <col min="14337" max="14337" width="6" style="145" customWidth="1"/>
    <col min="14338" max="14338" width="20.5703125" style="145" customWidth="1"/>
    <col min="14339" max="14339" width="20.42578125" style="145" customWidth="1"/>
    <col min="14340" max="14340" width="21.5703125" style="145" customWidth="1"/>
    <col min="14341" max="14341" width="20.5703125" style="145" customWidth="1"/>
    <col min="14342" max="14342" width="22.5703125" style="145" bestFit="1" customWidth="1"/>
    <col min="14343" max="14343" width="24.140625" style="145" customWidth="1"/>
    <col min="14344" max="14344" width="27.140625" style="145" customWidth="1"/>
    <col min="14345" max="14345" width="20.5703125" style="145" customWidth="1"/>
    <col min="14346" max="14346" width="20.85546875" style="145" customWidth="1"/>
    <col min="14347" max="14347" width="20.42578125" style="145" customWidth="1"/>
    <col min="14348" max="14348" width="8.85546875" style="145" customWidth="1"/>
    <col min="14349" max="14349" width="8.7109375" style="145"/>
    <col min="14350" max="14350" width="11" style="145" bestFit="1" customWidth="1"/>
    <col min="14351" max="14590" width="8.7109375" style="145"/>
    <col min="14591" max="14591" width="11.5703125" style="145" customWidth="1"/>
    <col min="14592" max="14592" width="20.5703125" style="145" customWidth="1"/>
    <col min="14593" max="14593" width="6" style="145" customWidth="1"/>
    <col min="14594" max="14594" width="20.5703125" style="145" customWidth="1"/>
    <col min="14595" max="14595" width="20.42578125" style="145" customWidth="1"/>
    <col min="14596" max="14596" width="21.5703125" style="145" customWidth="1"/>
    <col min="14597" max="14597" width="20.5703125" style="145" customWidth="1"/>
    <col min="14598" max="14598" width="22.5703125" style="145" bestFit="1" customWidth="1"/>
    <col min="14599" max="14599" width="24.140625" style="145" customWidth="1"/>
    <col min="14600" max="14600" width="27.140625" style="145" customWidth="1"/>
    <col min="14601" max="14601" width="20.5703125" style="145" customWidth="1"/>
    <col min="14602" max="14602" width="20.85546875" style="145" customWidth="1"/>
    <col min="14603" max="14603" width="20.42578125" style="145" customWidth="1"/>
    <col min="14604" max="14604" width="8.85546875" style="145" customWidth="1"/>
    <col min="14605" max="14605" width="8.7109375" style="145"/>
    <col min="14606" max="14606" width="11" style="145" bestFit="1" customWidth="1"/>
    <col min="14607" max="14846" width="8.7109375" style="145"/>
    <col min="14847" max="14847" width="11.5703125" style="145" customWidth="1"/>
    <col min="14848" max="14848" width="20.5703125" style="145" customWidth="1"/>
    <col min="14849" max="14849" width="6" style="145" customWidth="1"/>
    <col min="14850" max="14850" width="20.5703125" style="145" customWidth="1"/>
    <col min="14851" max="14851" width="20.42578125" style="145" customWidth="1"/>
    <col min="14852" max="14852" width="21.5703125" style="145" customWidth="1"/>
    <col min="14853" max="14853" width="20.5703125" style="145" customWidth="1"/>
    <col min="14854" max="14854" width="22.5703125" style="145" bestFit="1" customWidth="1"/>
    <col min="14855" max="14855" width="24.140625" style="145" customWidth="1"/>
    <col min="14856" max="14856" width="27.140625" style="145" customWidth="1"/>
    <col min="14857" max="14857" width="20.5703125" style="145" customWidth="1"/>
    <col min="14858" max="14858" width="20.85546875" style="145" customWidth="1"/>
    <col min="14859" max="14859" width="20.42578125" style="145" customWidth="1"/>
    <col min="14860" max="14860" width="8.85546875" style="145" customWidth="1"/>
    <col min="14861" max="14861" width="8.7109375" style="145"/>
    <col min="14862" max="14862" width="11" style="145" bestFit="1" customWidth="1"/>
    <col min="14863" max="15102" width="8.7109375" style="145"/>
    <col min="15103" max="15103" width="11.5703125" style="145" customWidth="1"/>
    <col min="15104" max="15104" width="20.5703125" style="145" customWidth="1"/>
    <col min="15105" max="15105" width="6" style="145" customWidth="1"/>
    <col min="15106" max="15106" width="20.5703125" style="145" customWidth="1"/>
    <col min="15107" max="15107" width="20.42578125" style="145" customWidth="1"/>
    <col min="15108" max="15108" width="21.5703125" style="145" customWidth="1"/>
    <col min="15109" max="15109" width="20.5703125" style="145" customWidth="1"/>
    <col min="15110" max="15110" width="22.5703125" style="145" bestFit="1" customWidth="1"/>
    <col min="15111" max="15111" width="24.140625" style="145" customWidth="1"/>
    <col min="15112" max="15112" width="27.140625" style="145" customWidth="1"/>
    <col min="15113" max="15113" width="20.5703125" style="145" customWidth="1"/>
    <col min="15114" max="15114" width="20.85546875" style="145" customWidth="1"/>
    <col min="15115" max="15115" width="20.42578125" style="145" customWidth="1"/>
    <col min="15116" max="15116" width="8.85546875" style="145" customWidth="1"/>
    <col min="15117" max="15117" width="8.7109375" style="145"/>
    <col min="15118" max="15118" width="11" style="145" bestFit="1" customWidth="1"/>
    <col min="15119" max="15358" width="8.7109375" style="145"/>
    <col min="15359" max="15359" width="11.5703125" style="145" customWidth="1"/>
    <col min="15360" max="15360" width="20.5703125" style="145" customWidth="1"/>
    <col min="15361" max="15361" width="6" style="145" customWidth="1"/>
    <col min="15362" max="15362" width="20.5703125" style="145" customWidth="1"/>
    <col min="15363" max="15363" width="20.42578125" style="145" customWidth="1"/>
    <col min="15364" max="15364" width="21.5703125" style="145" customWidth="1"/>
    <col min="15365" max="15365" width="20.5703125" style="145" customWidth="1"/>
    <col min="15366" max="15366" width="22.5703125" style="145" bestFit="1" customWidth="1"/>
    <col min="15367" max="15367" width="24.140625" style="145" customWidth="1"/>
    <col min="15368" max="15368" width="27.140625" style="145" customWidth="1"/>
    <col min="15369" max="15369" width="20.5703125" style="145" customWidth="1"/>
    <col min="15370" max="15370" width="20.85546875" style="145" customWidth="1"/>
    <col min="15371" max="15371" width="20.42578125" style="145" customWidth="1"/>
    <col min="15372" max="15372" width="8.85546875" style="145" customWidth="1"/>
    <col min="15373" max="15373" width="8.7109375" style="145"/>
    <col min="15374" max="15374" width="11" style="145" bestFit="1" customWidth="1"/>
    <col min="15375" max="15614" width="8.7109375" style="145"/>
    <col min="15615" max="15615" width="11.5703125" style="145" customWidth="1"/>
    <col min="15616" max="15616" width="20.5703125" style="145" customWidth="1"/>
    <col min="15617" max="15617" width="6" style="145" customWidth="1"/>
    <col min="15618" max="15618" width="20.5703125" style="145" customWidth="1"/>
    <col min="15619" max="15619" width="20.42578125" style="145" customWidth="1"/>
    <col min="15620" max="15620" width="21.5703125" style="145" customWidth="1"/>
    <col min="15621" max="15621" width="20.5703125" style="145" customWidth="1"/>
    <col min="15622" max="15622" width="22.5703125" style="145" bestFit="1" customWidth="1"/>
    <col min="15623" max="15623" width="24.140625" style="145" customWidth="1"/>
    <col min="15624" max="15624" width="27.140625" style="145" customWidth="1"/>
    <col min="15625" max="15625" width="20.5703125" style="145" customWidth="1"/>
    <col min="15626" max="15626" width="20.85546875" style="145" customWidth="1"/>
    <col min="15627" max="15627" width="20.42578125" style="145" customWidth="1"/>
    <col min="15628" max="15628" width="8.85546875" style="145" customWidth="1"/>
    <col min="15629" max="15629" width="8.7109375" style="145"/>
    <col min="15630" max="15630" width="11" style="145" bestFit="1" customWidth="1"/>
    <col min="15631" max="15870" width="8.7109375" style="145"/>
    <col min="15871" max="15871" width="11.5703125" style="145" customWidth="1"/>
    <col min="15872" max="15872" width="20.5703125" style="145" customWidth="1"/>
    <col min="15873" max="15873" width="6" style="145" customWidth="1"/>
    <col min="15874" max="15874" width="20.5703125" style="145" customWidth="1"/>
    <col min="15875" max="15875" width="20.42578125" style="145" customWidth="1"/>
    <col min="15876" max="15876" width="21.5703125" style="145" customWidth="1"/>
    <col min="15877" max="15877" width="20.5703125" style="145" customWidth="1"/>
    <col min="15878" max="15878" width="22.5703125" style="145" bestFit="1" customWidth="1"/>
    <col min="15879" max="15879" width="24.140625" style="145" customWidth="1"/>
    <col min="15880" max="15880" width="27.140625" style="145" customWidth="1"/>
    <col min="15881" max="15881" width="20.5703125" style="145" customWidth="1"/>
    <col min="15882" max="15882" width="20.85546875" style="145" customWidth="1"/>
    <col min="15883" max="15883" width="20.42578125" style="145" customWidth="1"/>
    <col min="15884" max="15884" width="8.85546875" style="145" customWidth="1"/>
    <col min="15885" max="15885" width="8.7109375" style="145"/>
    <col min="15886" max="15886" width="11" style="145" bestFit="1" customWidth="1"/>
    <col min="15887" max="16126" width="8.7109375" style="145"/>
    <col min="16127" max="16127" width="11.5703125" style="145" customWidth="1"/>
    <col min="16128" max="16128" width="20.5703125" style="145" customWidth="1"/>
    <col min="16129" max="16129" width="6" style="145" customWidth="1"/>
    <col min="16130" max="16130" width="20.5703125" style="145" customWidth="1"/>
    <col min="16131" max="16131" width="20.42578125" style="145" customWidth="1"/>
    <col min="16132" max="16132" width="21.5703125" style="145" customWidth="1"/>
    <col min="16133" max="16133" width="20.5703125" style="145" customWidth="1"/>
    <col min="16134" max="16134" width="22.5703125" style="145" bestFit="1" customWidth="1"/>
    <col min="16135" max="16135" width="24.140625" style="145" customWidth="1"/>
    <col min="16136" max="16136" width="27.140625" style="145" customWidth="1"/>
    <col min="16137" max="16137" width="20.5703125" style="145" customWidth="1"/>
    <col min="16138" max="16138" width="20.85546875" style="145" customWidth="1"/>
    <col min="16139" max="16139" width="20.42578125" style="145" customWidth="1"/>
    <col min="16140" max="16140" width="8.85546875" style="145" customWidth="1"/>
    <col min="16141" max="16141" width="8.7109375" style="145"/>
    <col min="16142" max="16142" width="11" style="145" bestFit="1" customWidth="1"/>
    <col min="16143" max="16384" width="8.7109375" style="145"/>
  </cols>
  <sheetData>
    <row r="1" spans="1:16" ht="30" x14ac:dyDescent="0.4">
      <c r="B1" s="404"/>
      <c r="C1" s="404"/>
      <c r="D1" s="421" t="s">
        <v>1491</v>
      </c>
      <c r="E1" s="421"/>
      <c r="F1" s="421"/>
      <c r="G1" s="421"/>
      <c r="H1" s="421"/>
      <c r="I1" s="421"/>
      <c r="J1" s="421"/>
      <c r="K1" s="421"/>
      <c r="L1" s="421"/>
    </row>
    <row r="2" spans="1:16" ht="18" x14ac:dyDescent="0.25">
      <c r="G2" s="298" t="s">
        <v>1490</v>
      </c>
      <c r="H2" s="402" t="s">
        <v>9</v>
      </c>
      <c r="I2" s="401"/>
    </row>
    <row r="3" spans="1:16" ht="18" x14ac:dyDescent="0.25">
      <c r="D3" s="403"/>
      <c r="G3" s="298" t="s">
        <v>1489</v>
      </c>
      <c r="H3" s="402" t="s">
        <v>1617</v>
      </c>
      <c r="I3" s="401"/>
    </row>
    <row r="4" spans="1:16" ht="20.25" customHeight="1" x14ac:dyDescent="0.2">
      <c r="G4" s="426" t="s">
        <v>1616</v>
      </c>
      <c r="H4" s="426"/>
    </row>
    <row r="5" spans="1:16" ht="48.75" customHeight="1" x14ac:dyDescent="0.2">
      <c r="B5" s="422" t="s">
        <v>1488</v>
      </c>
      <c r="C5" s="422"/>
      <c r="D5" s="422"/>
      <c r="E5" s="422"/>
      <c r="F5" s="422"/>
      <c r="G5" s="422"/>
      <c r="H5" s="422"/>
      <c r="I5" s="422"/>
      <c r="J5" s="422"/>
      <c r="K5" s="422"/>
      <c r="L5" s="422"/>
      <c r="M5" s="422"/>
    </row>
    <row r="6" spans="1:16" ht="70.5" customHeight="1" x14ac:dyDescent="0.2">
      <c r="B6" s="422" t="s">
        <v>1487</v>
      </c>
      <c r="C6" s="422"/>
      <c r="D6" s="422"/>
      <c r="E6" s="422"/>
      <c r="F6" s="422"/>
      <c r="G6" s="422"/>
      <c r="H6" s="422"/>
      <c r="I6" s="422"/>
      <c r="J6" s="422"/>
      <c r="K6" s="422"/>
      <c r="L6" s="422"/>
      <c r="M6" s="422"/>
    </row>
    <row r="7" spans="1:16" ht="70.5" customHeight="1" x14ac:dyDescent="0.2">
      <c r="B7" s="422" t="s">
        <v>1486</v>
      </c>
      <c r="C7" s="422"/>
      <c r="D7" s="422"/>
      <c r="E7" s="422"/>
      <c r="F7" s="422"/>
      <c r="G7" s="422"/>
      <c r="H7" s="422"/>
      <c r="I7" s="422"/>
      <c r="J7" s="422"/>
      <c r="K7" s="422"/>
      <c r="L7" s="422"/>
      <c r="M7" s="422"/>
      <c r="N7" s="400"/>
    </row>
    <row r="8" spans="1:16" ht="56.25" customHeight="1" x14ac:dyDescent="0.2">
      <c r="B8" s="422" t="s">
        <v>1485</v>
      </c>
      <c r="C8" s="422"/>
      <c r="D8" s="422"/>
      <c r="E8" s="422"/>
      <c r="F8" s="422"/>
      <c r="G8" s="422"/>
      <c r="H8" s="422"/>
      <c r="I8" s="422"/>
      <c r="J8" s="422"/>
      <c r="K8" s="422"/>
      <c r="L8" s="422"/>
      <c r="M8" s="422"/>
      <c r="N8" s="400"/>
    </row>
    <row r="9" spans="1:16" ht="6" customHeight="1" x14ac:dyDescent="0.2">
      <c r="B9" s="400"/>
      <c r="C9" s="400"/>
      <c r="D9" s="400"/>
      <c r="E9" s="400"/>
      <c r="F9" s="400"/>
      <c r="G9" s="400"/>
      <c r="H9" s="400"/>
      <c r="I9" s="400"/>
      <c r="J9" s="400"/>
      <c r="K9" s="400"/>
      <c r="L9" s="400"/>
      <c r="M9" s="400"/>
      <c r="N9" s="400"/>
    </row>
    <row r="10" spans="1:16" s="181" customFormat="1" ht="23.25" x14ac:dyDescent="0.35">
      <c r="A10" s="395" t="s">
        <v>1484</v>
      </c>
      <c r="B10" s="155" t="s">
        <v>1484</v>
      </c>
      <c r="C10" s="399"/>
      <c r="D10" s="398"/>
      <c r="E10" s="398"/>
      <c r="F10" s="397"/>
      <c r="G10" s="397"/>
      <c r="H10" s="397"/>
      <c r="I10" s="397"/>
      <c r="J10" s="397"/>
      <c r="K10" s="397"/>
      <c r="L10" s="397"/>
      <c r="M10" s="396"/>
      <c r="N10" s="145"/>
      <c r="O10" s="145"/>
      <c r="P10" s="145"/>
    </row>
    <row r="11" spans="1:16" s="181" customFormat="1" ht="20.25" x14ac:dyDescent="0.3">
      <c r="A11" s="395"/>
      <c r="B11" s="394"/>
      <c r="C11" s="394"/>
      <c r="D11" s="393"/>
      <c r="E11" s="393"/>
      <c r="F11" s="392"/>
      <c r="G11" s="392"/>
      <c r="H11" s="392"/>
      <c r="I11" s="392"/>
      <c r="J11" s="392"/>
      <c r="K11" s="392"/>
      <c r="L11" s="392"/>
    </row>
    <row r="12" spans="1:16" s="203" customFormat="1" ht="22.5" customHeight="1" x14ac:dyDescent="0.3">
      <c r="A12" s="259" t="s">
        <v>1483</v>
      </c>
      <c r="B12" s="366" t="s">
        <v>1482</v>
      </c>
      <c r="C12" s="423" t="s">
        <v>1481</v>
      </c>
      <c r="D12" s="423"/>
      <c r="E12" s="423" t="s">
        <v>1480</v>
      </c>
      <c r="F12" s="423"/>
      <c r="G12" s="366" t="s">
        <v>1210</v>
      </c>
      <c r="H12" s="366" t="s">
        <v>1479</v>
      </c>
      <c r="I12" s="366" t="s">
        <v>1478</v>
      </c>
      <c r="J12" s="391" t="s">
        <v>1477</v>
      </c>
      <c r="K12" s="366" t="s">
        <v>1476</v>
      </c>
      <c r="L12" s="366" t="s">
        <v>1475</v>
      </c>
    </row>
    <row r="13" spans="1:16" s="202" customFormat="1" ht="21.75" customHeight="1" x14ac:dyDescent="0.2">
      <c r="A13" s="206"/>
    </row>
    <row r="14" spans="1:16" s="202" customFormat="1" ht="23.1" customHeight="1" x14ac:dyDescent="0.2">
      <c r="A14" s="206"/>
      <c r="B14" s="293" t="s">
        <v>1474</v>
      </c>
      <c r="C14" s="293" t="s">
        <v>1438</v>
      </c>
      <c r="D14" s="390">
        <v>1750000000</v>
      </c>
      <c r="E14" s="424">
        <v>2.2499999999999999E-2</v>
      </c>
      <c r="F14" s="424"/>
      <c r="G14" s="293" t="s">
        <v>1208</v>
      </c>
      <c r="H14" s="389">
        <v>1.0954999999999999</v>
      </c>
      <c r="I14" s="388">
        <v>1917125000</v>
      </c>
      <c r="J14" s="387">
        <v>43733</v>
      </c>
      <c r="K14" s="387" t="s">
        <v>1435</v>
      </c>
      <c r="L14" s="293" t="s">
        <v>1434</v>
      </c>
    </row>
    <row r="15" spans="1:16" s="202" customFormat="1" ht="23.1" customHeight="1" x14ac:dyDescent="0.2">
      <c r="A15" s="206"/>
      <c r="B15" s="293" t="s">
        <v>1473</v>
      </c>
      <c r="C15" s="293" t="s">
        <v>1436</v>
      </c>
      <c r="D15" s="390">
        <v>1000000000</v>
      </c>
      <c r="E15" s="424">
        <v>7.4999999999999997E-3</v>
      </c>
      <c r="F15" s="424"/>
      <c r="G15" s="293" t="s">
        <v>1208</v>
      </c>
      <c r="H15" s="389">
        <v>1.423</v>
      </c>
      <c r="I15" s="388">
        <v>1423000000</v>
      </c>
      <c r="J15" s="387">
        <v>44498</v>
      </c>
      <c r="K15" s="387" t="s">
        <v>1435</v>
      </c>
      <c r="L15" s="293" t="s">
        <v>1434</v>
      </c>
    </row>
    <row r="16" spans="1:16" s="202" customFormat="1" ht="23.1" customHeight="1" x14ac:dyDescent="0.2">
      <c r="A16" s="206"/>
      <c r="B16" s="293" t="s">
        <v>1472</v>
      </c>
      <c r="C16" s="293" t="s">
        <v>1471</v>
      </c>
      <c r="D16" s="390">
        <v>1000000000</v>
      </c>
      <c r="E16" s="425" t="s">
        <v>1470</v>
      </c>
      <c r="F16" s="425"/>
      <c r="G16" s="293" t="s">
        <v>1441</v>
      </c>
      <c r="H16" s="389">
        <v>0.998</v>
      </c>
      <c r="I16" s="388">
        <v>998000000</v>
      </c>
      <c r="J16" s="387">
        <v>43775</v>
      </c>
      <c r="K16" s="387" t="s">
        <v>1435</v>
      </c>
      <c r="L16" s="293" t="s">
        <v>1434</v>
      </c>
    </row>
    <row r="17" spans="1:12" s="202" customFormat="1" ht="23.1" customHeight="1" x14ac:dyDescent="0.2">
      <c r="A17" s="206"/>
      <c r="B17" s="293" t="s">
        <v>1469</v>
      </c>
      <c r="C17" s="293" t="s">
        <v>1438</v>
      </c>
      <c r="D17" s="390">
        <v>1750000000</v>
      </c>
      <c r="E17" s="420">
        <v>1.95E-2</v>
      </c>
      <c r="F17" s="420"/>
      <c r="G17" s="293" t="s">
        <v>1208</v>
      </c>
      <c r="H17" s="389">
        <v>1.2483</v>
      </c>
      <c r="I17" s="388">
        <v>2184525000</v>
      </c>
      <c r="J17" s="387">
        <v>43923</v>
      </c>
      <c r="K17" s="387" t="s">
        <v>1435</v>
      </c>
      <c r="L17" s="293" t="s">
        <v>1434</v>
      </c>
    </row>
    <row r="18" spans="1:12" s="202" customFormat="1" ht="23.1" customHeight="1" x14ac:dyDescent="0.2">
      <c r="A18" s="206"/>
      <c r="B18" s="293" t="s">
        <v>1468</v>
      </c>
      <c r="C18" s="293" t="s">
        <v>1436</v>
      </c>
      <c r="D18" s="390">
        <v>1250000000</v>
      </c>
      <c r="E18" s="420">
        <v>2.5000000000000001E-3</v>
      </c>
      <c r="F18" s="420"/>
      <c r="G18" s="293" t="s">
        <v>1208</v>
      </c>
      <c r="H18" s="389">
        <v>1.3158697399999999</v>
      </c>
      <c r="I18" s="388">
        <v>1644837174.9999998</v>
      </c>
      <c r="J18" s="387">
        <v>44678</v>
      </c>
      <c r="K18" s="387" t="s">
        <v>1435</v>
      </c>
      <c r="L18" s="293" t="s">
        <v>1434</v>
      </c>
    </row>
    <row r="19" spans="1:12" s="202" customFormat="1" ht="23.1" customHeight="1" x14ac:dyDescent="0.2">
      <c r="A19" s="206"/>
      <c r="B19" s="293" t="s">
        <v>1467</v>
      </c>
      <c r="C19" s="293" t="s">
        <v>1436</v>
      </c>
      <c r="D19" s="390">
        <v>1250000000</v>
      </c>
      <c r="E19" s="420">
        <v>5.0000000000000001E-3</v>
      </c>
      <c r="F19" s="420"/>
      <c r="G19" s="293" t="s">
        <v>1208</v>
      </c>
      <c r="H19" s="389">
        <v>1.393464</v>
      </c>
      <c r="I19" s="388">
        <v>1741830000</v>
      </c>
      <c r="J19" s="387">
        <v>43997</v>
      </c>
      <c r="K19" s="387" t="s">
        <v>1435</v>
      </c>
      <c r="L19" s="293" t="s">
        <v>1434</v>
      </c>
    </row>
    <row r="20" spans="1:12" s="202" customFormat="1" ht="23.1" customHeight="1" x14ac:dyDescent="0.2">
      <c r="A20" s="206"/>
      <c r="B20" s="293" t="s">
        <v>1466</v>
      </c>
      <c r="C20" s="293" t="s">
        <v>1436</v>
      </c>
      <c r="D20" s="390">
        <v>1000000000</v>
      </c>
      <c r="E20" s="420">
        <v>3.7499999999999999E-3</v>
      </c>
      <c r="F20" s="420"/>
      <c r="G20" s="293" t="s">
        <v>1208</v>
      </c>
      <c r="H20" s="389">
        <v>1.5035000000000001</v>
      </c>
      <c r="I20" s="388">
        <v>1503500000</v>
      </c>
      <c r="J20" s="387">
        <v>44208</v>
      </c>
      <c r="K20" s="387" t="s">
        <v>1435</v>
      </c>
      <c r="L20" s="293" t="s">
        <v>1434</v>
      </c>
    </row>
    <row r="21" spans="1:12" s="202" customFormat="1" ht="23.1" customHeight="1" x14ac:dyDescent="0.2">
      <c r="A21" s="206"/>
      <c r="B21" s="293" t="s">
        <v>1465</v>
      </c>
      <c r="C21" s="293" t="s">
        <v>1438</v>
      </c>
      <c r="D21" s="390">
        <v>1750000000</v>
      </c>
      <c r="E21" s="420">
        <v>2.2499999999999999E-2</v>
      </c>
      <c r="F21" s="420"/>
      <c r="G21" s="293" t="s">
        <v>1208</v>
      </c>
      <c r="H21" s="389">
        <v>1.3274999999999999</v>
      </c>
      <c r="I21" s="388">
        <v>2323125000</v>
      </c>
      <c r="J21" s="387">
        <v>44270</v>
      </c>
      <c r="K21" s="387" t="s">
        <v>1435</v>
      </c>
      <c r="L21" s="293" t="s">
        <v>1434</v>
      </c>
    </row>
    <row r="22" spans="1:12" s="202" customFormat="1" ht="23.1" customHeight="1" x14ac:dyDescent="0.2">
      <c r="A22" s="206"/>
      <c r="B22" s="293" t="s">
        <v>1464</v>
      </c>
      <c r="C22" s="293" t="s">
        <v>1438</v>
      </c>
      <c r="D22" s="390">
        <v>500000000</v>
      </c>
      <c r="E22" s="420">
        <v>2.2499999999999999E-2</v>
      </c>
      <c r="F22" s="420"/>
      <c r="G22" s="293" t="s">
        <v>1208</v>
      </c>
      <c r="H22" s="389">
        <v>1.284</v>
      </c>
      <c r="I22" s="388">
        <v>642000000</v>
      </c>
      <c r="J22" s="387">
        <v>44270</v>
      </c>
      <c r="K22" s="387" t="s">
        <v>1435</v>
      </c>
      <c r="L22" s="293" t="s">
        <v>1434</v>
      </c>
    </row>
    <row r="23" spans="1:12" s="202" customFormat="1" ht="23.1" customHeight="1" x14ac:dyDescent="0.2">
      <c r="A23" s="206"/>
      <c r="B23" s="293" t="s">
        <v>1463</v>
      </c>
      <c r="C23" s="293" t="s">
        <v>1436</v>
      </c>
      <c r="D23" s="390">
        <v>1000000000</v>
      </c>
      <c r="E23" s="420">
        <v>3.7499999999999999E-3</v>
      </c>
      <c r="F23" s="420"/>
      <c r="G23" s="293" t="s">
        <v>1208</v>
      </c>
      <c r="H23" s="389">
        <v>1.4373</v>
      </c>
      <c r="I23" s="388">
        <v>1437300000</v>
      </c>
      <c r="J23" s="387">
        <v>45043</v>
      </c>
      <c r="K23" s="387" t="s">
        <v>1435</v>
      </c>
      <c r="L23" s="293" t="s">
        <v>1434</v>
      </c>
    </row>
    <row r="24" spans="1:12" s="202" customFormat="1" ht="23.1" customHeight="1" x14ac:dyDescent="0.2">
      <c r="A24" s="206"/>
      <c r="B24" s="293" t="s">
        <v>1462</v>
      </c>
      <c r="C24" s="293" t="s">
        <v>1449</v>
      </c>
      <c r="D24" s="390">
        <v>1500000000</v>
      </c>
      <c r="E24" s="420">
        <v>1.6799999999999999E-2</v>
      </c>
      <c r="F24" s="420"/>
      <c r="G24" s="293" t="s">
        <v>1208</v>
      </c>
      <c r="H24" s="389">
        <v>1</v>
      </c>
      <c r="I24" s="388">
        <v>1500000000</v>
      </c>
      <c r="J24" s="387">
        <v>44355</v>
      </c>
      <c r="K24" s="387" t="s">
        <v>1435</v>
      </c>
      <c r="L24" s="293" t="s">
        <v>1434</v>
      </c>
    </row>
    <row r="25" spans="1:12" s="202" customFormat="1" ht="23.1" customHeight="1" x14ac:dyDescent="0.2">
      <c r="A25" s="206"/>
      <c r="B25" s="293" t="s">
        <v>1461</v>
      </c>
      <c r="C25" s="293" t="s">
        <v>1449</v>
      </c>
      <c r="D25" s="390">
        <v>1000000000</v>
      </c>
      <c r="E25" s="420">
        <v>1.6799999999999999E-2</v>
      </c>
      <c r="F25" s="420"/>
      <c r="G25" s="293" t="s">
        <v>1208</v>
      </c>
      <c r="H25" s="389">
        <v>1</v>
      </c>
      <c r="I25" s="388">
        <v>1000000000</v>
      </c>
      <c r="J25" s="387">
        <v>44355</v>
      </c>
      <c r="K25" s="387" t="s">
        <v>1435</v>
      </c>
      <c r="L25" s="293" t="s">
        <v>1434</v>
      </c>
    </row>
    <row r="26" spans="1:12" s="202" customFormat="1" ht="23.1" customHeight="1" x14ac:dyDescent="0.2">
      <c r="A26" s="206"/>
      <c r="B26" s="293" t="s">
        <v>1460</v>
      </c>
      <c r="C26" s="293" t="s">
        <v>1449</v>
      </c>
      <c r="D26" s="390">
        <v>500000000</v>
      </c>
      <c r="E26" s="420">
        <v>1.6799999999999999E-2</v>
      </c>
      <c r="F26" s="420"/>
      <c r="G26" s="293" t="s">
        <v>1208</v>
      </c>
      <c r="H26" s="389">
        <v>1</v>
      </c>
      <c r="I26" s="388">
        <v>500000000</v>
      </c>
      <c r="J26" s="387">
        <v>44355</v>
      </c>
      <c r="K26" s="387" t="s">
        <v>1435</v>
      </c>
      <c r="L26" s="293" t="s">
        <v>1434</v>
      </c>
    </row>
    <row r="27" spans="1:12" s="202" customFormat="1" ht="23.1" customHeight="1" x14ac:dyDescent="0.2">
      <c r="A27" s="206"/>
      <c r="B27" s="293" t="s">
        <v>1459</v>
      </c>
      <c r="C27" s="293" t="s">
        <v>1438</v>
      </c>
      <c r="D27" s="390">
        <v>1750000000</v>
      </c>
      <c r="E27" s="427">
        <v>2.5000000000000001E-2</v>
      </c>
      <c r="F27" s="427"/>
      <c r="G27" s="293" t="s">
        <v>1208</v>
      </c>
      <c r="H27" s="389">
        <v>1.3226</v>
      </c>
      <c r="I27" s="388">
        <v>2314550000</v>
      </c>
      <c r="J27" s="387">
        <v>44579</v>
      </c>
      <c r="K27" s="387" t="s">
        <v>1435</v>
      </c>
      <c r="L27" s="293" t="s">
        <v>1434</v>
      </c>
    </row>
    <row r="28" spans="1:12" s="202" customFormat="1" ht="23.1" customHeight="1" x14ac:dyDescent="0.2">
      <c r="A28" s="206"/>
      <c r="B28" s="293" t="s">
        <v>1458</v>
      </c>
      <c r="C28" s="293" t="s">
        <v>1443</v>
      </c>
      <c r="D28" s="390">
        <v>250000000</v>
      </c>
      <c r="E28" s="427">
        <v>0.01</v>
      </c>
      <c r="F28" s="427"/>
      <c r="G28" s="293" t="s">
        <v>1208</v>
      </c>
      <c r="H28" s="389">
        <v>1.6426716800000001</v>
      </c>
      <c r="I28" s="388">
        <v>410667920</v>
      </c>
      <c r="J28" s="387">
        <v>44543</v>
      </c>
      <c r="K28" s="387" t="s">
        <v>1435</v>
      </c>
      <c r="L28" s="293" t="s">
        <v>1434</v>
      </c>
    </row>
    <row r="29" spans="1:12" s="202" customFormat="1" ht="23.1" customHeight="1" x14ac:dyDescent="0.2">
      <c r="A29" s="206"/>
      <c r="B29" s="293" t="s">
        <v>1457</v>
      </c>
      <c r="C29" s="293" t="s">
        <v>1436</v>
      </c>
      <c r="D29" s="390">
        <v>1250000000</v>
      </c>
      <c r="E29" s="427">
        <v>5.0000000000000001E-3</v>
      </c>
      <c r="F29" s="427"/>
      <c r="G29" s="293" t="s">
        <v>1208</v>
      </c>
      <c r="H29" s="389">
        <v>1.4392</v>
      </c>
      <c r="I29" s="388">
        <v>1799000000</v>
      </c>
      <c r="J29" s="387">
        <v>45385</v>
      </c>
      <c r="K29" s="387" t="s">
        <v>1435</v>
      </c>
      <c r="L29" s="293" t="s">
        <v>1434</v>
      </c>
    </row>
    <row r="30" spans="1:12" s="202" customFormat="1" ht="23.1" customHeight="1" x14ac:dyDescent="0.2">
      <c r="A30" s="206"/>
      <c r="B30" s="293" t="s">
        <v>1456</v>
      </c>
      <c r="C30" s="293" t="s">
        <v>1443</v>
      </c>
      <c r="D30" s="390">
        <v>500000000</v>
      </c>
      <c r="E30" s="427" t="s">
        <v>1455</v>
      </c>
      <c r="F30" s="427"/>
      <c r="G30" s="293" t="s">
        <v>1441</v>
      </c>
      <c r="H30" s="389">
        <v>1.7358</v>
      </c>
      <c r="I30" s="388">
        <v>867900000</v>
      </c>
      <c r="J30" s="387">
        <v>44956</v>
      </c>
      <c r="K30" s="387" t="s">
        <v>1435</v>
      </c>
      <c r="L30" s="293" t="s">
        <v>1434</v>
      </c>
    </row>
    <row r="31" spans="1:12" s="202" customFormat="1" ht="23.1" customHeight="1" x14ac:dyDescent="0.2">
      <c r="A31" s="206"/>
      <c r="B31" s="293" t="s">
        <v>1454</v>
      </c>
      <c r="C31" s="293" t="s">
        <v>1436</v>
      </c>
      <c r="D31" s="390">
        <v>1250000000</v>
      </c>
      <c r="E31" s="427">
        <v>2.5000000000000001E-3</v>
      </c>
      <c r="F31" s="427"/>
      <c r="G31" s="293" t="s">
        <v>1208</v>
      </c>
      <c r="H31" s="389">
        <v>1.59633</v>
      </c>
      <c r="I31" s="388">
        <v>1995412500</v>
      </c>
      <c r="J31" s="387">
        <v>44938</v>
      </c>
      <c r="K31" s="387" t="s">
        <v>1435</v>
      </c>
      <c r="L31" s="293" t="s">
        <v>1434</v>
      </c>
    </row>
    <row r="32" spans="1:12" s="202" customFormat="1" ht="23.1" customHeight="1" x14ac:dyDescent="0.2">
      <c r="A32" s="206"/>
      <c r="B32" s="293" t="s">
        <v>1453</v>
      </c>
      <c r="C32" s="293" t="s">
        <v>1436</v>
      </c>
      <c r="D32" s="390">
        <v>1000000000</v>
      </c>
      <c r="E32" s="427">
        <v>6.2500000000000003E-3</v>
      </c>
      <c r="F32" s="427"/>
      <c r="G32" s="293" t="s">
        <v>1208</v>
      </c>
      <c r="H32" s="389">
        <v>1.4984999999999999</v>
      </c>
      <c r="I32" s="388">
        <v>1498500000</v>
      </c>
      <c r="J32" s="387">
        <v>45814</v>
      </c>
      <c r="K32" s="387" t="s">
        <v>1435</v>
      </c>
      <c r="L32" s="293" t="s">
        <v>1434</v>
      </c>
    </row>
    <row r="33" spans="1:12" s="202" customFormat="1" ht="23.1" customHeight="1" x14ac:dyDescent="0.2">
      <c r="A33" s="206"/>
      <c r="B33" s="293" t="s">
        <v>1452</v>
      </c>
      <c r="C33" s="293" t="s">
        <v>1443</v>
      </c>
      <c r="D33" s="390">
        <v>1000000000</v>
      </c>
      <c r="E33" s="427" t="s">
        <v>1451</v>
      </c>
      <c r="F33" s="427"/>
      <c r="G33" s="293" t="s">
        <v>1441</v>
      </c>
      <c r="H33" s="389">
        <v>1.7170000000000001</v>
      </c>
      <c r="I33" s="388">
        <v>1717000000</v>
      </c>
      <c r="J33" s="387">
        <v>44354</v>
      </c>
      <c r="K33" s="387" t="s">
        <v>1435</v>
      </c>
      <c r="L33" s="293" t="s">
        <v>1434</v>
      </c>
    </row>
    <row r="34" spans="1:12" s="202" customFormat="1" ht="23.1" customHeight="1" x14ac:dyDescent="0.2">
      <c r="A34" s="206"/>
      <c r="B34" s="293" t="s">
        <v>1450</v>
      </c>
      <c r="C34" s="293" t="s">
        <v>1449</v>
      </c>
      <c r="D34" s="390">
        <v>750000000</v>
      </c>
      <c r="E34" s="427" t="s">
        <v>1448</v>
      </c>
      <c r="F34" s="427"/>
      <c r="G34" s="293" t="s">
        <v>1441</v>
      </c>
      <c r="H34" s="389">
        <v>1</v>
      </c>
      <c r="I34" s="388">
        <v>750000000</v>
      </c>
      <c r="J34" s="387">
        <v>45105</v>
      </c>
      <c r="K34" s="387" t="s">
        <v>1435</v>
      </c>
      <c r="L34" s="293" t="s">
        <v>1434</v>
      </c>
    </row>
    <row r="35" spans="1:12" s="202" customFormat="1" ht="22.5" customHeight="1" x14ac:dyDescent="0.2">
      <c r="A35" s="206"/>
      <c r="B35" s="293" t="s">
        <v>1447</v>
      </c>
      <c r="C35" s="293" t="s">
        <v>1438</v>
      </c>
      <c r="D35" s="390">
        <v>2000000000</v>
      </c>
      <c r="E35" s="432" t="s">
        <v>1446</v>
      </c>
      <c r="F35" s="432"/>
      <c r="G35" s="293" t="s">
        <v>1208</v>
      </c>
      <c r="H35" s="389">
        <v>1.2949999999999999</v>
      </c>
      <c r="I35" s="388">
        <v>2590000000</v>
      </c>
      <c r="J35" s="387">
        <v>44491</v>
      </c>
      <c r="K35" s="387" t="s">
        <v>1435</v>
      </c>
      <c r="L35" s="293" t="s">
        <v>1434</v>
      </c>
    </row>
    <row r="36" spans="1:12" s="202" customFormat="1" ht="23.1" customHeight="1" x14ac:dyDescent="0.2">
      <c r="A36" s="206"/>
      <c r="B36" s="293" t="s">
        <v>1445</v>
      </c>
      <c r="C36" s="293" t="s">
        <v>1436</v>
      </c>
      <c r="D36" s="390">
        <v>1750000000</v>
      </c>
      <c r="E36" s="427">
        <v>0</v>
      </c>
      <c r="F36" s="427"/>
      <c r="G36" s="293" t="s">
        <v>1208</v>
      </c>
      <c r="H36" s="389">
        <v>1.4975000000000001</v>
      </c>
      <c r="I36" s="388">
        <v>2620625000</v>
      </c>
      <c r="J36" s="387">
        <v>45331</v>
      </c>
      <c r="K36" s="387" t="s">
        <v>1435</v>
      </c>
      <c r="L36" s="293" t="s">
        <v>1434</v>
      </c>
    </row>
    <row r="37" spans="1:12" s="202" customFormat="1" ht="23.1" customHeight="1" x14ac:dyDescent="0.2">
      <c r="A37" s="206"/>
      <c r="B37" s="293" t="s">
        <v>1444</v>
      </c>
      <c r="C37" s="293" t="s">
        <v>1443</v>
      </c>
      <c r="D37" s="390">
        <v>1000000000</v>
      </c>
      <c r="E37" s="427" t="s">
        <v>1442</v>
      </c>
      <c r="F37" s="427"/>
      <c r="G37" s="293" t="s">
        <v>1441</v>
      </c>
      <c r="H37" s="389">
        <v>1.6902900000000001</v>
      </c>
      <c r="I37" s="388">
        <v>1690290000</v>
      </c>
      <c r="J37" s="387">
        <v>44736</v>
      </c>
      <c r="K37" s="387" t="s">
        <v>1435</v>
      </c>
      <c r="L37" s="293" t="s">
        <v>1434</v>
      </c>
    </row>
    <row r="38" spans="1:12" s="202" customFormat="1" ht="23.1" customHeight="1" x14ac:dyDescent="0.2">
      <c r="A38" s="206"/>
      <c r="B38" s="293" t="s">
        <v>1440</v>
      </c>
      <c r="C38" s="293" t="s">
        <v>1438</v>
      </c>
      <c r="D38" s="390">
        <v>1750000000</v>
      </c>
      <c r="E38" s="427">
        <v>2.1000000000000001E-2</v>
      </c>
      <c r="F38" s="427"/>
      <c r="G38" s="293" t="s">
        <v>1208</v>
      </c>
      <c r="H38" s="389">
        <v>1.3090999999999999</v>
      </c>
      <c r="I38" s="388">
        <v>2290925000</v>
      </c>
      <c r="J38" s="387">
        <v>44757</v>
      </c>
      <c r="K38" s="387" t="s">
        <v>1435</v>
      </c>
      <c r="L38" s="293" t="s">
        <v>1434</v>
      </c>
    </row>
    <row r="39" spans="1:12" s="202" customFormat="1" ht="23.1" customHeight="1" x14ac:dyDescent="0.2">
      <c r="A39" s="206"/>
      <c r="B39" s="293" t="s">
        <v>1439</v>
      </c>
      <c r="C39" s="293" t="s">
        <v>1438</v>
      </c>
      <c r="D39" s="390">
        <v>400000000</v>
      </c>
      <c r="E39" s="427">
        <v>2.111E-2</v>
      </c>
      <c r="F39" s="427"/>
      <c r="G39" s="293" t="s">
        <v>1208</v>
      </c>
      <c r="H39" s="389">
        <v>1.31</v>
      </c>
      <c r="I39" s="388">
        <v>524000000</v>
      </c>
      <c r="J39" s="387">
        <v>44392</v>
      </c>
      <c r="K39" s="387" t="s">
        <v>1435</v>
      </c>
      <c r="L39" s="293" t="s">
        <v>1434</v>
      </c>
    </row>
    <row r="40" spans="1:12" s="202" customFormat="1" ht="23.1" customHeight="1" x14ac:dyDescent="0.2">
      <c r="A40" s="206"/>
      <c r="B40" s="293" t="s">
        <v>1437</v>
      </c>
      <c r="C40" s="293" t="s">
        <v>1436</v>
      </c>
      <c r="D40" s="390">
        <v>1250000000</v>
      </c>
      <c r="E40" s="427">
        <v>1E-3</v>
      </c>
      <c r="F40" s="427"/>
      <c r="G40" s="293" t="s">
        <v>1208</v>
      </c>
      <c r="H40" s="389">
        <v>1.4713000000000001</v>
      </c>
      <c r="I40" s="388">
        <v>1839125000</v>
      </c>
      <c r="J40" s="387">
        <v>46587</v>
      </c>
      <c r="K40" s="387" t="s">
        <v>1435</v>
      </c>
      <c r="L40" s="293" t="s">
        <v>1434</v>
      </c>
    </row>
    <row r="41" spans="1:12" s="202" customFormat="1" ht="21.75" customHeight="1" x14ac:dyDescent="0.2">
      <c r="A41" s="206"/>
      <c r="K41" s="387"/>
      <c r="L41" s="293"/>
    </row>
    <row r="42" spans="1:12" s="202" customFormat="1" ht="26.25" customHeight="1" x14ac:dyDescent="0.3">
      <c r="A42" s="206"/>
      <c r="B42" s="386" t="s">
        <v>1433</v>
      </c>
      <c r="C42" s="386"/>
      <c r="D42" s="258"/>
      <c r="E42" s="258"/>
      <c r="F42" s="203"/>
      <c r="G42" s="203"/>
      <c r="H42" s="385"/>
      <c r="I42" s="384">
        <v>41723237595</v>
      </c>
    </row>
    <row r="43" spans="1:12" s="202" customFormat="1" ht="26.25" customHeight="1" x14ac:dyDescent="0.3">
      <c r="A43" s="206"/>
      <c r="B43" s="386"/>
      <c r="C43" s="386"/>
      <c r="D43" s="258"/>
      <c r="E43" s="258"/>
      <c r="F43" s="203"/>
      <c r="G43" s="203"/>
      <c r="H43" s="385"/>
      <c r="I43" s="384"/>
    </row>
    <row r="44" spans="1:12" s="202" customFormat="1" ht="20.25" x14ac:dyDescent="0.3">
      <c r="A44" s="206" t="s">
        <v>1432</v>
      </c>
      <c r="B44" s="258" t="s">
        <v>1431</v>
      </c>
      <c r="C44" s="258"/>
      <c r="D44" s="258"/>
      <c r="E44" s="258"/>
      <c r="F44" s="203"/>
      <c r="G44" s="203"/>
      <c r="H44" s="203"/>
      <c r="I44" s="383">
        <v>53055607835.161804</v>
      </c>
      <c r="J44" s="382"/>
      <c r="K44" s="238"/>
    </row>
    <row r="45" spans="1:12" s="202" customFormat="1" ht="21.75" customHeight="1" x14ac:dyDescent="0.2">
      <c r="A45" s="206"/>
    </row>
    <row r="46" spans="1:12" s="202" customFormat="1" ht="22.5" customHeight="1" x14ac:dyDescent="0.3">
      <c r="A46" s="206" t="s">
        <v>1430</v>
      </c>
      <c r="B46" s="244" t="s">
        <v>1429</v>
      </c>
      <c r="C46" s="244"/>
      <c r="D46" s="203"/>
      <c r="E46" s="203"/>
      <c r="F46" s="203"/>
      <c r="G46" s="203"/>
      <c r="H46" s="203"/>
      <c r="I46" s="381">
        <v>32.842844916705744</v>
      </c>
      <c r="K46" s="238"/>
    </row>
    <row r="47" spans="1:12" s="202" customFormat="1" ht="22.5" customHeight="1" x14ac:dyDescent="0.3">
      <c r="A47" s="206"/>
      <c r="B47" s="244" t="s">
        <v>1428</v>
      </c>
      <c r="C47" s="244"/>
      <c r="D47" s="203"/>
      <c r="E47" s="203"/>
      <c r="F47" s="203"/>
      <c r="G47" s="203"/>
      <c r="H47" s="203"/>
      <c r="I47" s="381">
        <v>28.580423904834461</v>
      </c>
      <c r="J47" s="380"/>
      <c r="K47" s="238"/>
    </row>
    <row r="48" spans="1:12" s="202" customFormat="1" ht="21.75" customHeight="1" x14ac:dyDescent="0.2">
      <c r="A48" s="206"/>
    </row>
    <row r="49" spans="1:16" s="202" customFormat="1" ht="21.75" customHeight="1" x14ac:dyDescent="0.2">
      <c r="A49" s="206"/>
    </row>
    <row r="50" spans="1:16" s="202" customFormat="1" ht="22.5" customHeight="1" x14ac:dyDescent="0.3">
      <c r="A50" s="206" t="s">
        <v>1427</v>
      </c>
      <c r="B50" s="338" t="s">
        <v>1426</v>
      </c>
      <c r="C50" s="379"/>
      <c r="D50" s="378"/>
      <c r="E50" s="378"/>
    </row>
    <row r="51" spans="1:16" s="202" customFormat="1" ht="20.25" customHeight="1" x14ac:dyDescent="0.3">
      <c r="A51" s="206"/>
      <c r="B51" s="244" t="s">
        <v>1425</v>
      </c>
      <c r="C51" s="244"/>
      <c r="D51" s="244"/>
      <c r="E51" s="244"/>
      <c r="F51" s="244"/>
      <c r="G51" s="244"/>
      <c r="H51" s="203"/>
      <c r="I51" s="244" t="s">
        <v>12</v>
      </c>
    </row>
    <row r="52" spans="1:16" s="202" customFormat="1" ht="20.25" customHeight="1" x14ac:dyDescent="0.3">
      <c r="A52" s="206"/>
      <c r="B52" s="244" t="s">
        <v>1424</v>
      </c>
      <c r="C52" s="244"/>
      <c r="D52" s="244"/>
      <c r="E52" s="244"/>
      <c r="F52" s="244"/>
      <c r="G52" s="244"/>
      <c r="H52" s="203"/>
      <c r="I52" s="244" t="s">
        <v>12</v>
      </c>
    </row>
    <row r="53" spans="1:16" s="202" customFormat="1" ht="20.25" customHeight="1" x14ac:dyDescent="0.3">
      <c r="A53" s="206"/>
      <c r="B53" s="244" t="s">
        <v>1423</v>
      </c>
      <c r="C53" s="244"/>
      <c r="D53" s="244"/>
      <c r="E53" s="244"/>
      <c r="F53" s="244"/>
      <c r="G53" s="244"/>
      <c r="H53" s="203"/>
      <c r="I53" s="244" t="s">
        <v>12</v>
      </c>
    </row>
    <row r="54" spans="1:16" s="202" customFormat="1" ht="20.25" customHeight="1" x14ac:dyDescent="0.3">
      <c r="A54" s="206"/>
      <c r="B54" s="244" t="s">
        <v>1422</v>
      </c>
      <c r="C54" s="244"/>
      <c r="D54" s="244"/>
      <c r="E54" s="244"/>
      <c r="F54" s="244"/>
      <c r="G54" s="244"/>
      <c r="H54" s="203"/>
      <c r="I54" s="244" t="s">
        <v>1421</v>
      </c>
    </row>
    <row r="55" spans="1:16" s="202" customFormat="1" ht="20.25" customHeight="1" x14ac:dyDescent="0.3">
      <c r="A55" s="206"/>
      <c r="B55" s="244" t="s">
        <v>1420</v>
      </c>
      <c r="C55" s="244"/>
      <c r="D55" s="244"/>
      <c r="E55" s="244"/>
      <c r="F55" s="244"/>
      <c r="G55" s="244"/>
      <c r="H55" s="203"/>
      <c r="I55" s="244" t="s">
        <v>1419</v>
      </c>
    </row>
    <row r="56" spans="1:16" s="202" customFormat="1" ht="20.25" customHeight="1" x14ac:dyDescent="0.3">
      <c r="A56" s="206"/>
      <c r="B56" s="244" t="s">
        <v>1418</v>
      </c>
      <c r="C56" s="244"/>
      <c r="D56" s="244"/>
      <c r="E56" s="244"/>
      <c r="F56" s="244"/>
      <c r="G56" s="244"/>
      <c r="H56" s="203"/>
      <c r="I56" s="244" t="s">
        <v>1417</v>
      </c>
    </row>
    <row r="57" spans="1:16" s="276" customFormat="1" ht="20.25" customHeight="1" x14ac:dyDescent="0.3">
      <c r="A57" s="206"/>
      <c r="B57" s="244" t="s">
        <v>1416</v>
      </c>
      <c r="C57" s="244"/>
      <c r="D57" s="244"/>
      <c r="E57" s="244"/>
      <c r="F57" s="244"/>
      <c r="G57" s="244"/>
      <c r="H57" s="246"/>
      <c r="I57" s="244" t="s">
        <v>1415</v>
      </c>
      <c r="J57" s="202"/>
      <c r="K57" s="202"/>
      <c r="L57" s="202"/>
      <c r="M57" s="202"/>
      <c r="N57" s="202"/>
      <c r="O57" s="202"/>
      <c r="P57" s="202"/>
    </row>
    <row r="58" spans="1:16" s="202" customFormat="1" ht="20.25" customHeight="1" x14ac:dyDescent="0.3">
      <c r="A58" s="281"/>
      <c r="B58" s="246" t="s">
        <v>1414</v>
      </c>
      <c r="C58" s="246"/>
      <c r="D58" s="246"/>
      <c r="E58" s="246"/>
      <c r="F58" s="246"/>
      <c r="G58" s="246"/>
      <c r="H58" s="203"/>
      <c r="I58" s="246" t="s">
        <v>1413</v>
      </c>
      <c r="J58" s="276"/>
      <c r="K58" s="276"/>
      <c r="L58" s="276"/>
      <c r="M58" s="276"/>
      <c r="N58" s="276"/>
      <c r="O58" s="276"/>
      <c r="P58" s="276"/>
    </row>
    <row r="59" spans="1:16" s="202" customFormat="1" ht="20.25" customHeight="1" x14ac:dyDescent="0.3">
      <c r="A59" s="281"/>
      <c r="B59" s="246"/>
      <c r="C59" s="246"/>
      <c r="D59" s="246"/>
      <c r="E59" s="246"/>
      <c r="F59" s="246"/>
      <c r="G59" s="246"/>
      <c r="H59" s="203"/>
      <c r="I59" s="246"/>
      <c r="J59" s="276"/>
      <c r="K59" s="276"/>
      <c r="L59" s="276"/>
      <c r="M59" s="276"/>
      <c r="N59" s="276"/>
      <c r="O59" s="276"/>
      <c r="P59" s="276"/>
    </row>
    <row r="60" spans="1:16" s="202" customFormat="1" ht="22.5" customHeight="1" x14ac:dyDescent="0.3">
      <c r="A60" s="206" t="s">
        <v>1412</v>
      </c>
      <c r="B60" s="338" t="s">
        <v>1411</v>
      </c>
      <c r="C60" s="379"/>
      <c r="D60" s="378"/>
      <c r="E60" s="378"/>
    </row>
    <row r="61" spans="1:16" s="202" customFormat="1" ht="20.25" customHeight="1" x14ac:dyDescent="0.3">
      <c r="A61" s="206"/>
      <c r="B61" s="364" t="s">
        <v>1410</v>
      </c>
      <c r="C61" s="364"/>
      <c r="D61" s="203"/>
      <c r="E61" s="203"/>
      <c r="F61" s="203"/>
      <c r="G61" s="203"/>
      <c r="H61" s="203"/>
      <c r="I61" s="377">
        <v>43951833195.29248</v>
      </c>
    </row>
    <row r="62" spans="1:16" s="202" customFormat="1" ht="20.25" customHeight="1" x14ac:dyDescent="0.3">
      <c r="A62" s="206"/>
      <c r="B62" s="364" t="s">
        <v>1409</v>
      </c>
      <c r="C62" s="364"/>
      <c r="D62" s="203"/>
      <c r="E62" s="203"/>
      <c r="F62" s="203"/>
      <c r="G62" s="203"/>
      <c r="H62" s="203"/>
      <c r="I62" s="377">
        <v>9091512527.9875031</v>
      </c>
    </row>
    <row r="63" spans="1:16" s="202" customFormat="1" ht="20.25" customHeight="1" thickBot="1" x14ac:dyDescent="0.35">
      <c r="A63" s="206"/>
      <c r="B63" s="376" t="s">
        <v>1408</v>
      </c>
      <c r="C63" s="376"/>
      <c r="D63" s="185"/>
      <c r="E63" s="185"/>
      <c r="F63" s="203"/>
      <c r="G63" s="203"/>
      <c r="H63" s="203"/>
      <c r="I63" s="375">
        <v>53043345723.279999</v>
      </c>
      <c r="J63" s="202" t="s">
        <v>1612</v>
      </c>
    </row>
    <row r="64" spans="1:16" s="202" customFormat="1" ht="21.75" customHeight="1" thickTop="1" x14ac:dyDescent="0.2">
      <c r="A64" s="206"/>
    </row>
    <row r="65" spans="1:16" s="202" customFormat="1" ht="22.5" customHeight="1" x14ac:dyDescent="0.3">
      <c r="A65" s="206" t="s">
        <v>1407</v>
      </c>
      <c r="B65" s="338" t="s">
        <v>1406</v>
      </c>
      <c r="C65" s="338"/>
      <c r="D65" s="338"/>
      <c r="E65" s="338"/>
      <c r="F65" s="203"/>
      <c r="G65" s="203"/>
      <c r="H65" s="203"/>
      <c r="I65" s="203"/>
    </row>
    <row r="66" spans="1:16" s="202" customFormat="1" ht="21" customHeight="1" x14ac:dyDescent="0.3">
      <c r="A66" s="206"/>
      <c r="B66" s="203" t="s">
        <v>1405</v>
      </c>
      <c r="C66" s="203"/>
      <c r="D66" s="203"/>
      <c r="E66" s="203"/>
      <c r="F66" s="203"/>
      <c r="G66" s="203"/>
      <c r="H66" s="203"/>
      <c r="I66" s="260" t="s">
        <v>1248</v>
      </c>
      <c r="J66" s="374"/>
    </row>
    <row r="67" spans="1:16" s="202" customFormat="1" ht="21" customHeight="1" x14ac:dyDescent="0.3">
      <c r="A67" s="206"/>
      <c r="B67" s="203" t="s">
        <v>1404</v>
      </c>
      <c r="C67" s="203"/>
      <c r="D67" s="203"/>
      <c r="E67" s="203"/>
      <c r="F67" s="203"/>
      <c r="G67" s="203"/>
      <c r="H67" s="203"/>
      <c r="I67" s="260" t="s">
        <v>1248</v>
      </c>
      <c r="J67" s="373"/>
    </row>
    <row r="68" spans="1:16" s="202" customFormat="1" ht="21.75" customHeight="1" x14ac:dyDescent="0.2">
      <c r="A68" s="206"/>
    </row>
    <row r="69" spans="1:16" s="202" customFormat="1" ht="51.75" customHeight="1" x14ac:dyDescent="0.2">
      <c r="A69" s="281"/>
      <c r="B69" s="433" t="s">
        <v>1403</v>
      </c>
      <c r="C69" s="433"/>
      <c r="D69" s="433"/>
      <c r="E69" s="433"/>
      <c r="F69" s="433"/>
      <c r="G69" s="433"/>
      <c r="H69" s="433"/>
      <c r="I69" s="433"/>
      <c r="J69" s="433"/>
      <c r="K69" s="433"/>
      <c r="L69" s="433"/>
      <c r="M69" s="433"/>
      <c r="N69" s="276"/>
      <c r="O69" s="276"/>
      <c r="P69" s="276"/>
    </row>
    <row r="70" spans="1:16" s="202" customFormat="1" ht="19.5" customHeight="1" x14ac:dyDescent="0.2">
      <c r="A70" s="206"/>
      <c r="B70" s="372"/>
      <c r="C70" s="372"/>
      <c r="D70" s="372"/>
      <c r="E70" s="372"/>
      <c r="F70" s="372"/>
      <c r="G70" s="372"/>
      <c r="H70" s="372"/>
      <c r="I70" s="372"/>
      <c r="J70" s="372"/>
      <c r="K70" s="372"/>
      <c r="L70" s="372"/>
    </row>
    <row r="71" spans="1:16" s="202" customFormat="1" ht="29.1" customHeight="1" x14ac:dyDescent="0.35">
      <c r="A71" s="235"/>
      <c r="B71" s="155" t="s">
        <v>1402</v>
      </c>
      <c r="C71" s="154"/>
      <c r="D71" s="288"/>
      <c r="E71" s="288"/>
      <c r="F71" s="288"/>
      <c r="G71" s="288"/>
      <c r="H71" s="288"/>
      <c r="I71" s="288"/>
      <c r="J71" s="288"/>
      <c r="K71" s="288"/>
      <c r="L71" s="261"/>
      <c r="M71" s="261"/>
      <c r="N71" s="199"/>
      <c r="O71" s="199"/>
      <c r="P71" s="199"/>
    </row>
    <row r="72" spans="1:16" s="202" customFormat="1" ht="18" x14ac:dyDescent="0.25">
      <c r="A72" s="235"/>
      <c r="B72" s="371"/>
      <c r="C72" s="371"/>
      <c r="D72" s="370"/>
      <c r="E72" s="370"/>
      <c r="F72" s="370"/>
      <c r="G72" s="370"/>
      <c r="H72" s="370"/>
      <c r="I72" s="370"/>
      <c r="J72" s="370"/>
      <c r="K72" s="370"/>
    </row>
    <row r="73" spans="1:16" s="202" customFormat="1" ht="23.25" x14ac:dyDescent="0.25">
      <c r="A73" s="206"/>
      <c r="B73" s="351" t="s">
        <v>1401</v>
      </c>
      <c r="C73" s="369"/>
      <c r="D73" s="369"/>
      <c r="E73" s="369"/>
      <c r="F73" s="368"/>
      <c r="G73" s="349" t="s">
        <v>1400</v>
      </c>
      <c r="H73" s="349" t="s">
        <v>1399</v>
      </c>
    </row>
    <row r="74" spans="1:16" s="202" customFormat="1" ht="27" customHeight="1" x14ac:dyDescent="0.3">
      <c r="A74" s="206" t="s">
        <v>1398</v>
      </c>
      <c r="B74" s="323" t="s">
        <v>1397</v>
      </c>
      <c r="C74" s="203"/>
      <c r="D74" s="319"/>
      <c r="E74" s="319"/>
      <c r="F74" s="203"/>
      <c r="G74" s="203"/>
      <c r="H74" s="203"/>
    </row>
    <row r="75" spans="1:16" s="202" customFormat="1" ht="27" customHeight="1" x14ac:dyDescent="0.3">
      <c r="A75" s="206"/>
      <c r="B75" s="362" t="s">
        <v>1396</v>
      </c>
      <c r="C75" s="364"/>
      <c r="D75" s="203"/>
      <c r="E75" s="319"/>
      <c r="F75" s="203"/>
      <c r="G75" s="293" t="s">
        <v>1395</v>
      </c>
      <c r="H75" s="293" t="s">
        <v>1394</v>
      </c>
    </row>
    <row r="76" spans="1:16" s="202" customFormat="1" ht="27.75" customHeight="1" x14ac:dyDescent="0.3">
      <c r="A76" s="206"/>
      <c r="B76" s="362" t="s">
        <v>1393</v>
      </c>
      <c r="C76" s="364"/>
      <c r="D76" s="203"/>
      <c r="E76" s="203"/>
      <c r="F76" s="203"/>
      <c r="G76" s="293" t="s">
        <v>1392</v>
      </c>
      <c r="H76" s="293" t="s">
        <v>1385</v>
      </c>
    </row>
    <row r="77" spans="1:16" s="202" customFormat="1" ht="22.5" customHeight="1" x14ac:dyDescent="0.3">
      <c r="A77" s="206"/>
      <c r="B77" s="362" t="s">
        <v>1381</v>
      </c>
      <c r="C77" s="364"/>
      <c r="D77" s="203"/>
      <c r="E77" s="203"/>
      <c r="F77" s="203"/>
      <c r="G77" s="363" t="s">
        <v>1380</v>
      </c>
      <c r="H77" s="293" t="s">
        <v>1391</v>
      </c>
    </row>
    <row r="78" spans="1:16" s="202" customFormat="1" ht="22.5" customHeight="1" x14ac:dyDescent="0.3">
      <c r="A78" s="206"/>
      <c r="B78" s="362" t="s">
        <v>1312</v>
      </c>
      <c r="C78" s="364"/>
      <c r="D78" s="203"/>
      <c r="E78" s="203"/>
      <c r="F78" s="203"/>
      <c r="G78" s="293" t="s">
        <v>1296</v>
      </c>
      <c r="H78" s="293" t="s">
        <v>1379</v>
      </c>
      <c r="J78" s="367"/>
    </row>
    <row r="79" spans="1:16" s="202" customFormat="1" ht="20.25" x14ac:dyDescent="0.3">
      <c r="A79" s="206"/>
      <c r="B79" s="362" t="s">
        <v>1390</v>
      </c>
      <c r="C79" s="364"/>
      <c r="D79" s="203"/>
      <c r="E79" s="203"/>
      <c r="F79" s="203"/>
      <c r="G79" s="293" t="s">
        <v>1389</v>
      </c>
      <c r="H79" s="293" t="s">
        <v>1246</v>
      </c>
      <c r="J79" s="367"/>
    </row>
    <row r="80" spans="1:16" s="202" customFormat="1" ht="21.75" customHeight="1" x14ac:dyDescent="0.2">
      <c r="A80" s="206"/>
    </row>
    <row r="81" spans="1:13" s="202" customFormat="1" ht="30.6" customHeight="1" x14ac:dyDescent="0.3">
      <c r="A81" s="206"/>
      <c r="B81" s="323" t="s">
        <v>1388</v>
      </c>
      <c r="C81" s="203"/>
      <c r="D81" s="203"/>
      <c r="E81" s="203"/>
      <c r="F81" s="365"/>
      <c r="G81" s="366"/>
      <c r="H81" s="366"/>
    </row>
    <row r="82" spans="1:13" s="202" customFormat="1" ht="23.25" x14ac:dyDescent="0.3">
      <c r="A82" s="206"/>
      <c r="B82" s="362" t="s">
        <v>1387</v>
      </c>
      <c r="C82" s="203"/>
      <c r="D82" s="203"/>
      <c r="E82" s="203"/>
      <c r="F82" s="365"/>
      <c r="G82" s="363" t="s">
        <v>1386</v>
      </c>
      <c r="H82" s="363" t="s">
        <v>1385</v>
      </c>
    </row>
    <row r="83" spans="1:13" s="202" customFormat="1" ht="23.25" x14ac:dyDescent="0.3">
      <c r="A83" s="206"/>
      <c r="B83" s="362" t="s">
        <v>1384</v>
      </c>
      <c r="C83" s="364"/>
      <c r="D83" s="203"/>
      <c r="E83" s="203"/>
      <c r="F83" s="203"/>
      <c r="G83" s="363" t="s">
        <v>1383</v>
      </c>
      <c r="H83" s="363" t="s">
        <v>1382</v>
      </c>
    </row>
    <row r="84" spans="1:13" s="202" customFormat="1" ht="21" customHeight="1" x14ac:dyDescent="0.3">
      <c r="A84" s="206"/>
      <c r="B84" s="362" t="s">
        <v>1381</v>
      </c>
      <c r="C84" s="364"/>
      <c r="D84" s="203"/>
      <c r="E84" s="203"/>
      <c r="F84" s="203"/>
      <c r="G84" s="363" t="s">
        <v>1380</v>
      </c>
      <c r="H84" s="293" t="s">
        <v>1380</v>
      </c>
    </row>
    <row r="85" spans="1:13" s="202" customFormat="1" ht="21" customHeight="1" x14ac:dyDescent="0.2">
      <c r="A85" s="206"/>
      <c r="B85" s="362" t="s">
        <v>1312</v>
      </c>
      <c r="C85" s="293"/>
      <c r="D85" s="323"/>
      <c r="E85" s="323"/>
      <c r="F85" s="323"/>
      <c r="G85" s="293" t="s">
        <v>1296</v>
      </c>
      <c r="H85" s="293" t="s">
        <v>1379</v>
      </c>
    </row>
    <row r="86" spans="1:13" s="202" customFormat="1" ht="21.75" customHeight="1" x14ac:dyDescent="0.2">
      <c r="A86" s="206"/>
    </row>
    <row r="87" spans="1:13" s="202" customFormat="1" ht="27.75" customHeight="1" x14ac:dyDescent="0.25">
      <c r="A87" s="206"/>
      <c r="G87" s="434" t="s">
        <v>1378</v>
      </c>
      <c r="H87" s="434"/>
      <c r="J87" s="361"/>
      <c r="K87" s="361"/>
    </row>
    <row r="88" spans="1:13" s="202" customFormat="1" ht="39.75" customHeight="1" x14ac:dyDescent="0.2">
      <c r="A88" s="206"/>
      <c r="B88" s="351" t="s">
        <v>1378</v>
      </c>
      <c r="C88" s="351"/>
      <c r="D88" s="349"/>
      <c r="E88" s="349" t="s">
        <v>1366</v>
      </c>
      <c r="F88" s="350"/>
      <c r="G88" s="349" t="s">
        <v>1365</v>
      </c>
      <c r="H88" s="349" t="s">
        <v>1299</v>
      </c>
      <c r="I88" s="435" t="s">
        <v>1364</v>
      </c>
      <c r="J88" s="435"/>
      <c r="K88" s="435"/>
      <c r="L88" s="435"/>
      <c r="M88" s="348" t="s">
        <v>1363</v>
      </c>
    </row>
    <row r="89" spans="1:13" s="202" customFormat="1" ht="16.5" x14ac:dyDescent="0.25">
      <c r="A89" s="206"/>
      <c r="B89" s="240"/>
      <c r="C89" s="240"/>
      <c r="D89" s="240"/>
      <c r="E89" s="240"/>
      <c r="F89" s="240"/>
      <c r="G89" s="360"/>
      <c r="H89" s="360"/>
      <c r="I89" s="240"/>
      <c r="J89" s="240"/>
      <c r="K89" s="240"/>
      <c r="M89" s="240"/>
    </row>
    <row r="90" spans="1:13" s="202" customFormat="1" ht="20.25" x14ac:dyDescent="0.3">
      <c r="A90" s="206"/>
      <c r="B90" s="244" t="s">
        <v>1377</v>
      </c>
      <c r="C90" s="244"/>
      <c r="D90" s="203"/>
      <c r="E90" s="260" t="s">
        <v>1321</v>
      </c>
      <c r="F90" s="321" t="s">
        <v>1312</v>
      </c>
      <c r="G90" s="293" t="s">
        <v>1296</v>
      </c>
      <c r="H90" s="293" t="s">
        <v>1335</v>
      </c>
      <c r="I90" s="428" t="s">
        <v>1376</v>
      </c>
      <c r="J90" s="428"/>
      <c r="K90" s="428"/>
      <c r="L90" s="428"/>
      <c r="M90" s="320" t="s">
        <v>1316</v>
      </c>
    </row>
    <row r="91" spans="1:13" s="202" customFormat="1" ht="43.5" customHeight="1" x14ac:dyDescent="0.3">
      <c r="A91" s="206"/>
      <c r="B91" s="244"/>
      <c r="C91" s="244"/>
      <c r="D91" s="203"/>
      <c r="E91" s="260"/>
      <c r="F91" s="321" t="s">
        <v>1308</v>
      </c>
      <c r="G91" s="317" t="s">
        <v>1335</v>
      </c>
      <c r="H91" s="317" t="s">
        <v>1348</v>
      </c>
      <c r="I91" s="429"/>
      <c r="J91" s="429"/>
      <c r="K91" s="429"/>
      <c r="L91" s="429"/>
      <c r="M91" s="317"/>
    </row>
    <row r="92" spans="1:13" s="202" customFormat="1" ht="20.25" x14ac:dyDescent="0.3">
      <c r="A92" s="206"/>
      <c r="B92" s="244"/>
      <c r="C92" s="244"/>
      <c r="D92" s="203"/>
      <c r="E92" s="260"/>
      <c r="F92" s="323"/>
      <c r="G92" s="323"/>
      <c r="H92" s="323"/>
      <c r="I92" s="213"/>
      <c r="J92" s="213"/>
      <c r="K92" s="213"/>
      <c r="L92" s="203"/>
      <c r="M92" s="359"/>
    </row>
    <row r="93" spans="1:13" s="202" customFormat="1" ht="21" customHeight="1" x14ac:dyDescent="0.3">
      <c r="A93" s="206"/>
      <c r="B93" s="244" t="s">
        <v>1375</v>
      </c>
      <c r="C93" s="244"/>
      <c r="D93" s="203"/>
      <c r="E93" s="260" t="s">
        <v>1321</v>
      </c>
      <c r="F93" s="321" t="s">
        <v>1312</v>
      </c>
      <c r="G93" s="320" t="s">
        <v>1374</v>
      </c>
      <c r="H93" s="320" t="s">
        <v>1335</v>
      </c>
      <c r="I93" s="430" t="s">
        <v>1373</v>
      </c>
      <c r="J93" s="430"/>
      <c r="K93" s="430"/>
      <c r="L93" s="189"/>
      <c r="M93" s="320" t="s">
        <v>1316</v>
      </c>
    </row>
    <row r="94" spans="1:13" s="202" customFormat="1" ht="19.5" customHeight="1" x14ac:dyDescent="0.3">
      <c r="A94" s="206"/>
      <c r="B94" s="203"/>
      <c r="C94" s="203"/>
      <c r="D94" s="203"/>
      <c r="E94" s="260"/>
      <c r="F94" s="321" t="s">
        <v>1308</v>
      </c>
      <c r="G94" s="317" t="s">
        <v>1335</v>
      </c>
      <c r="H94" s="317" t="s">
        <v>1348</v>
      </c>
      <c r="I94" s="431"/>
      <c r="J94" s="431"/>
      <c r="K94" s="431"/>
      <c r="L94" s="314"/>
      <c r="M94" s="317"/>
    </row>
    <row r="95" spans="1:13" s="202" customFormat="1" ht="20.25" x14ac:dyDescent="0.3">
      <c r="A95" s="206"/>
      <c r="B95" s="203"/>
      <c r="C95" s="203"/>
      <c r="D95" s="203"/>
      <c r="E95" s="260"/>
      <c r="F95" s="321"/>
      <c r="G95" s="320"/>
      <c r="H95" s="320"/>
      <c r="I95" s="336"/>
      <c r="J95" s="336"/>
      <c r="K95" s="336"/>
      <c r="L95" s="203"/>
      <c r="M95" s="320"/>
    </row>
    <row r="96" spans="1:13" s="202" customFormat="1" ht="27" customHeight="1" x14ac:dyDescent="0.3">
      <c r="A96" s="206"/>
      <c r="B96" s="237" t="s">
        <v>1372</v>
      </c>
      <c r="C96" s="244"/>
      <c r="D96" s="203"/>
      <c r="E96" s="260"/>
      <c r="F96" s="321"/>
      <c r="G96" s="320"/>
      <c r="H96" s="320"/>
      <c r="I96" s="357"/>
      <c r="J96" s="357"/>
      <c r="K96" s="357"/>
      <c r="L96" s="357"/>
      <c r="M96" s="356"/>
    </row>
    <row r="97" spans="1:13" s="202" customFormat="1" ht="27" customHeight="1" x14ac:dyDescent="0.3">
      <c r="A97" s="206"/>
      <c r="B97" s="358" t="s">
        <v>1371</v>
      </c>
      <c r="C97" s="244"/>
      <c r="D97" s="203"/>
      <c r="E97" s="260"/>
      <c r="F97" s="321"/>
      <c r="G97" s="320"/>
      <c r="H97" s="320"/>
      <c r="I97" s="357"/>
      <c r="J97" s="357"/>
      <c r="K97" s="357"/>
      <c r="L97" s="357"/>
      <c r="M97" s="356"/>
    </row>
    <row r="98" spans="1:13" s="202" customFormat="1" ht="27" customHeight="1" x14ac:dyDescent="0.3">
      <c r="A98" s="206"/>
      <c r="B98" s="237" t="s">
        <v>1370</v>
      </c>
      <c r="C98" s="244"/>
      <c r="D98" s="203"/>
      <c r="E98" s="260"/>
      <c r="F98" s="321"/>
      <c r="G98" s="320"/>
      <c r="H98" s="320"/>
      <c r="I98" s="357"/>
      <c r="J98" s="357"/>
      <c r="K98" s="357"/>
      <c r="L98" s="357"/>
      <c r="M98" s="356"/>
    </row>
    <row r="99" spans="1:13" s="202" customFormat="1" ht="27" customHeight="1" x14ac:dyDescent="0.3">
      <c r="A99" s="206"/>
      <c r="B99" s="264"/>
      <c r="C99" s="244"/>
      <c r="D99" s="203"/>
      <c r="E99" s="260"/>
      <c r="F99" s="321"/>
      <c r="G99" s="320"/>
      <c r="H99" s="320"/>
      <c r="I99" s="357"/>
      <c r="J99" s="357"/>
      <c r="K99" s="357"/>
      <c r="L99" s="357"/>
      <c r="M99" s="356"/>
    </row>
    <row r="100" spans="1:13" s="202" customFormat="1" ht="30" customHeight="1" x14ac:dyDescent="0.35">
      <c r="A100" s="206"/>
      <c r="B100" s="155" t="s">
        <v>1369</v>
      </c>
      <c r="C100" s="154"/>
      <c r="D100" s="288"/>
      <c r="E100" s="288"/>
      <c r="F100" s="288"/>
      <c r="G100" s="355"/>
      <c r="H100" s="355"/>
      <c r="I100" s="355"/>
      <c r="J100" s="355"/>
      <c r="K100" s="355"/>
      <c r="L100" s="354"/>
      <c r="M100" s="354"/>
    </row>
    <row r="101" spans="1:13" s="210" customFormat="1" ht="30" customHeight="1" x14ac:dyDescent="0.35">
      <c r="A101" s="216"/>
      <c r="B101" s="353"/>
      <c r="C101" s="234"/>
      <c r="D101" s="352"/>
      <c r="E101" s="352"/>
      <c r="F101" s="352"/>
      <c r="G101" s="434" t="s">
        <v>1368</v>
      </c>
      <c r="H101" s="434"/>
      <c r="I101" s="352"/>
      <c r="J101" s="352"/>
      <c r="K101" s="352"/>
    </row>
    <row r="102" spans="1:13" s="202" customFormat="1" ht="41.25" customHeight="1" x14ac:dyDescent="0.2">
      <c r="A102" s="206"/>
      <c r="B102" s="351" t="s">
        <v>1367</v>
      </c>
      <c r="C102" s="351"/>
      <c r="D102" s="349"/>
      <c r="E102" s="349" t="s">
        <v>1366</v>
      </c>
      <c r="F102" s="350"/>
      <c r="G102" s="349" t="s">
        <v>1365</v>
      </c>
      <c r="H102" s="349" t="s">
        <v>1299</v>
      </c>
      <c r="I102" s="435" t="s">
        <v>1364</v>
      </c>
      <c r="J102" s="435"/>
      <c r="K102" s="435"/>
      <c r="L102" s="435"/>
      <c r="M102" s="348" t="s">
        <v>1363</v>
      </c>
    </row>
    <row r="103" spans="1:13" s="202" customFormat="1" ht="23.25" customHeight="1" x14ac:dyDescent="0.3">
      <c r="A103" s="206"/>
      <c r="B103" s="244"/>
      <c r="C103" s="244"/>
      <c r="D103" s="203"/>
      <c r="E103" s="260"/>
      <c r="F103" s="323"/>
      <c r="G103" s="344"/>
      <c r="H103" s="344"/>
      <c r="I103" s="336"/>
      <c r="J103" s="336"/>
      <c r="K103" s="336"/>
      <c r="L103" s="189"/>
      <c r="M103" s="320"/>
    </row>
    <row r="104" spans="1:13" s="202" customFormat="1" ht="23.25" customHeight="1" x14ac:dyDescent="0.3">
      <c r="A104" s="206"/>
      <c r="B104" s="244" t="s">
        <v>1362</v>
      </c>
      <c r="C104" s="244"/>
      <c r="D104" s="203"/>
      <c r="E104" s="260" t="s">
        <v>1321</v>
      </c>
      <c r="F104" s="321" t="s">
        <v>1312</v>
      </c>
      <c r="G104" s="320" t="s">
        <v>1345</v>
      </c>
      <c r="H104" s="320" t="s">
        <v>1335</v>
      </c>
      <c r="I104" s="428" t="s">
        <v>1361</v>
      </c>
      <c r="J104" s="428"/>
      <c r="K104" s="428"/>
      <c r="L104" s="428"/>
      <c r="M104" s="320" t="s">
        <v>1316</v>
      </c>
    </row>
    <row r="105" spans="1:13" s="202" customFormat="1" ht="23.25" customHeight="1" x14ac:dyDescent="0.3">
      <c r="A105" s="206"/>
      <c r="B105" s="244"/>
      <c r="C105" s="244"/>
      <c r="D105" s="203"/>
      <c r="E105" s="260"/>
      <c r="F105" s="321" t="s">
        <v>1308</v>
      </c>
      <c r="G105" s="317" t="s">
        <v>1335</v>
      </c>
      <c r="H105" s="317" t="s">
        <v>1360</v>
      </c>
      <c r="I105" s="429"/>
      <c r="J105" s="429"/>
      <c r="K105" s="429"/>
      <c r="L105" s="429"/>
      <c r="M105" s="317"/>
    </row>
    <row r="106" spans="1:13" s="202" customFormat="1" ht="23.25" customHeight="1" x14ac:dyDescent="0.3">
      <c r="A106" s="206"/>
      <c r="B106" s="244"/>
      <c r="C106" s="244"/>
      <c r="D106" s="203"/>
      <c r="E106" s="260"/>
      <c r="F106" s="323"/>
      <c r="G106" s="344"/>
      <c r="H106" s="344"/>
      <c r="I106" s="336"/>
      <c r="J106" s="336"/>
      <c r="K106" s="336"/>
      <c r="L106" s="189"/>
      <c r="M106" s="320"/>
    </row>
    <row r="107" spans="1:13" s="202" customFormat="1" ht="20.25" x14ac:dyDescent="0.3">
      <c r="A107" s="206"/>
      <c r="B107" s="244" t="s">
        <v>1359</v>
      </c>
      <c r="C107" s="244"/>
      <c r="D107" s="203"/>
      <c r="E107" s="260" t="s">
        <v>1321</v>
      </c>
      <c r="F107" s="321" t="s">
        <v>1312</v>
      </c>
      <c r="G107" s="293" t="s">
        <v>1358</v>
      </c>
      <c r="H107" s="293" t="s">
        <v>1335</v>
      </c>
      <c r="I107" s="437" t="s">
        <v>1357</v>
      </c>
      <c r="J107" s="437"/>
      <c r="K107" s="437"/>
      <c r="L107" s="203"/>
      <c r="M107" s="293" t="s">
        <v>1316</v>
      </c>
    </row>
    <row r="108" spans="1:13" s="202" customFormat="1" ht="20.25" x14ac:dyDescent="0.3">
      <c r="A108" s="206"/>
      <c r="B108" s="244"/>
      <c r="C108" s="244"/>
      <c r="D108" s="203"/>
      <c r="E108" s="260"/>
      <c r="F108" s="321" t="s">
        <v>1308</v>
      </c>
      <c r="G108" s="320" t="s">
        <v>1335</v>
      </c>
      <c r="H108" s="320" t="s">
        <v>1348</v>
      </c>
      <c r="I108" s="438"/>
      <c r="J108" s="438"/>
      <c r="K108" s="438"/>
      <c r="L108" s="203"/>
      <c r="M108" s="293"/>
    </row>
    <row r="109" spans="1:13" s="202" customFormat="1" ht="23.25" customHeight="1" x14ac:dyDescent="0.3">
      <c r="A109" s="206"/>
      <c r="B109" s="244"/>
      <c r="C109" s="244"/>
      <c r="D109" s="203"/>
      <c r="E109" s="260"/>
      <c r="F109" s="323"/>
      <c r="G109" s="331"/>
      <c r="H109" s="331"/>
      <c r="I109" s="330"/>
      <c r="J109" s="330"/>
      <c r="K109" s="330"/>
      <c r="L109" s="329"/>
      <c r="M109" s="345"/>
    </row>
    <row r="110" spans="1:13" s="202" customFormat="1" ht="31.5" customHeight="1" x14ac:dyDescent="0.3">
      <c r="A110" s="206"/>
      <c r="B110" s="439" t="s">
        <v>1356</v>
      </c>
      <c r="C110" s="439"/>
      <c r="D110" s="439"/>
      <c r="E110" s="260" t="s">
        <v>1321</v>
      </c>
      <c r="F110" s="321" t="s">
        <v>1312</v>
      </c>
      <c r="G110" s="293" t="s">
        <v>1296</v>
      </c>
      <c r="H110" s="293" t="s">
        <v>1352</v>
      </c>
      <c r="I110" s="244" t="s">
        <v>1355</v>
      </c>
      <c r="J110" s="244"/>
      <c r="K110" s="244"/>
      <c r="L110" s="203"/>
      <c r="M110" s="293" t="s">
        <v>1316</v>
      </c>
    </row>
    <row r="111" spans="1:13" s="202" customFormat="1" ht="20.25" x14ac:dyDescent="0.3">
      <c r="A111" s="206"/>
      <c r="B111" s="439"/>
      <c r="C111" s="439"/>
      <c r="D111" s="439"/>
      <c r="E111" s="260"/>
      <c r="F111" s="321" t="s">
        <v>1308</v>
      </c>
      <c r="G111" s="320" t="s">
        <v>1335</v>
      </c>
      <c r="H111" s="320" t="s">
        <v>1350</v>
      </c>
      <c r="I111" s="333"/>
      <c r="J111" s="333"/>
      <c r="K111" s="333"/>
      <c r="L111" s="203"/>
      <c r="M111" s="293"/>
    </row>
    <row r="112" spans="1:13" s="202" customFormat="1" ht="24" customHeight="1" x14ac:dyDescent="0.3">
      <c r="A112" s="206"/>
      <c r="B112" s="244"/>
      <c r="C112" s="244"/>
      <c r="D112" s="203"/>
      <c r="E112" s="260"/>
      <c r="F112" s="323"/>
      <c r="G112" s="331"/>
      <c r="H112" s="331"/>
      <c r="I112" s="330"/>
      <c r="J112" s="330"/>
      <c r="K112" s="330"/>
      <c r="L112" s="329"/>
      <c r="M112" s="345"/>
    </row>
    <row r="113" spans="1:16" s="202" customFormat="1" ht="31.5" customHeight="1" x14ac:dyDescent="0.3">
      <c r="A113" s="206"/>
      <c r="B113" s="439" t="s">
        <v>1354</v>
      </c>
      <c r="C113" s="439"/>
      <c r="D113" s="439"/>
      <c r="E113" s="260" t="s">
        <v>1353</v>
      </c>
      <c r="F113" s="321" t="s">
        <v>1312</v>
      </c>
      <c r="G113" s="293" t="s">
        <v>1296</v>
      </c>
      <c r="H113" s="293" t="s">
        <v>1352</v>
      </c>
      <c r="I113" s="347" t="s">
        <v>1351</v>
      </c>
      <c r="J113" s="347"/>
      <c r="K113" s="347"/>
      <c r="L113" s="203"/>
      <c r="M113" s="293" t="s">
        <v>1246</v>
      </c>
    </row>
    <row r="114" spans="1:16" s="202" customFormat="1" ht="20.25" x14ac:dyDescent="0.3">
      <c r="A114" s="206"/>
      <c r="B114" s="439"/>
      <c r="C114" s="439"/>
      <c r="D114" s="439"/>
      <c r="E114" s="260"/>
      <c r="F114" s="321" t="s">
        <v>1308</v>
      </c>
      <c r="G114" s="320" t="s">
        <v>1335</v>
      </c>
      <c r="H114" s="320" t="s">
        <v>1350</v>
      </c>
      <c r="I114" s="346"/>
      <c r="J114" s="346"/>
      <c r="K114" s="346"/>
      <c r="L114" s="203"/>
      <c r="M114" s="293"/>
    </row>
    <row r="115" spans="1:16" s="202" customFormat="1" ht="23.25" customHeight="1" x14ac:dyDescent="0.3">
      <c r="A115" s="206" t="s">
        <v>1334</v>
      </c>
      <c r="B115" s="244"/>
      <c r="C115" s="244"/>
      <c r="D115" s="203"/>
      <c r="E115" s="260"/>
      <c r="F115" s="323"/>
      <c r="G115" s="331"/>
      <c r="H115" s="331"/>
      <c r="I115" s="330"/>
      <c r="J115" s="330"/>
      <c r="K115" s="330"/>
      <c r="L115" s="329"/>
      <c r="M115" s="345"/>
    </row>
    <row r="116" spans="1:16" ht="27.75" customHeight="1" x14ac:dyDescent="0.3">
      <c r="A116" s="206"/>
      <c r="B116" s="244" t="s">
        <v>1349</v>
      </c>
      <c r="C116" s="244"/>
      <c r="D116" s="203"/>
      <c r="E116" s="260" t="s">
        <v>1342</v>
      </c>
      <c r="F116" s="321" t="s">
        <v>1308</v>
      </c>
      <c r="G116" s="317" t="s">
        <v>1332</v>
      </c>
      <c r="H116" s="317" t="s">
        <v>1348</v>
      </c>
      <c r="I116" s="440" t="s">
        <v>1347</v>
      </c>
      <c r="J116" s="440"/>
      <c r="K116" s="440"/>
      <c r="L116" s="440"/>
      <c r="M116" s="317" t="s">
        <v>1316</v>
      </c>
      <c r="N116" s="202"/>
      <c r="O116" s="202"/>
      <c r="P116" s="202"/>
    </row>
    <row r="117" spans="1:16" ht="22.5" customHeight="1" x14ac:dyDescent="0.3">
      <c r="A117" s="206"/>
      <c r="B117" s="203"/>
      <c r="C117" s="203"/>
      <c r="D117" s="203"/>
      <c r="E117" s="260"/>
      <c r="F117" s="323"/>
      <c r="G117" s="344"/>
      <c r="H117" s="344"/>
      <c r="I117" s="189"/>
      <c r="J117" s="189"/>
      <c r="K117" s="343"/>
      <c r="L117" s="162"/>
      <c r="M117" s="320"/>
      <c r="N117" s="202"/>
      <c r="O117" s="202"/>
      <c r="P117" s="202"/>
    </row>
    <row r="118" spans="1:16" ht="33" customHeight="1" x14ac:dyDescent="0.3">
      <c r="A118" s="206"/>
      <c r="B118" s="203" t="s">
        <v>1346</v>
      </c>
      <c r="C118" s="203"/>
      <c r="D118" s="319"/>
      <c r="E118" s="260" t="s">
        <v>1342</v>
      </c>
      <c r="F118" s="321" t="s">
        <v>1312</v>
      </c>
      <c r="G118" s="320" t="s">
        <v>1345</v>
      </c>
      <c r="H118" s="320" t="s">
        <v>1329</v>
      </c>
      <c r="I118" s="336" t="s">
        <v>1344</v>
      </c>
      <c r="J118" s="336"/>
      <c r="K118" s="336"/>
      <c r="L118" s="342"/>
      <c r="M118" s="320" t="s">
        <v>1316</v>
      </c>
      <c r="N118" s="202"/>
      <c r="O118" s="202"/>
      <c r="P118" s="202"/>
    </row>
    <row r="119" spans="1:16" s="340" customFormat="1" ht="27" customHeight="1" x14ac:dyDescent="0.25">
      <c r="F119" s="294" t="s">
        <v>1308</v>
      </c>
      <c r="G119" s="341" t="s">
        <v>1335</v>
      </c>
      <c r="H119" s="317" t="s">
        <v>1337</v>
      </c>
      <c r="I119" s="341"/>
      <c r="J119" s="341"/>
      <c r="K119" s="341"/>
      <c r="L119" s="341"/>
      <c r="M119" s="341"/>
    </row>
    <row r="120" spans="1:16" s="202" customFormat="1" ht="12" customHeight="1" x14ac:dyDescent="0.25">
      <c r="A120" s="235"/>
      <c r="B120" s="145"/>
      <c r="C120" s="145"/>
      <c r="D120" s="145"/>
      <c r="E120" s="145"/>
      <c r="F120" s="339"/>
      <c r="G120" s="145"/>
      <c r="H120" s="145"/>
      <c r="I120" s="145"/>
      <c r="J120" s="145"/>
      <c r="K120" s="145"/>
      <c r="L120" s="145"/>
      <c r="M120" s="145"/>
      <c r="N120" s="199"/>
      <c r="O120" s="199"/>
      <c r="P120" s="199"/>
    </row>
    <row r="121" spans="1:16" s="202" customFormat="1" ht="52.5" customHeight="1" x14ac:dyDescent="0.3">
      <c r="A121" s="206"/>
      <c r="B121" s="323" t="s">
        <v>1343</v>
      </c>
      <c r="C121" s="203"/>
      <c r="D121" s="338"/>
      <c r="E121" s="260" t="s">
        <v>1342</v>
      </c>
      <c r="F121" s="334" t="s">
        <v>1341</v>
      </c>
      <c r="G121" s="320" t="s">
        <v>1296</v>
      </c>
      <c r="H121" s="320" t="s">
        <v>1335</v>
      </c>
      <c r="I121" s="336" t="s">
        <v>1340</v>
      </c>
      <c r="J121" s="336"/>
      <c r="K121" s="336"/>
      <c r="L121" s="336"/>
      <c r="M121" s="335" t="s">
        <v>1246</v>
      </c>
    </row>
    <row r="122" spans="1:16" s="202" customFormat="1" ht="48" customHeight="1" x14ac:dyDescent="0.3">
      <c r="A122" s="206"/>
      <c r="B122" s="337" t="s">
        <v>1339</v>
      </c>
      <c r="C122" s="244"/>
      <c r="D122" s="203"/>
      <c r="E122" s="203"/>
      <c r="F122" s="334" t="s">
        <v>1338</v>
      </c>
      <c r="G122" s="320" t="s">
        <v>1335</v>
      </c>
      <c r="H122" s="320" t="s">
        <v>1337</v>
      </c>
      <c r="I122" s="336"/>
      <c r="J122" s="336"/>
      <c r="K122" s="336"/>
      <c r="L122" s="336"/>
      <c r="M122" s="335"/>
    </row>
    <row r="123" spans="1:16" s="202" customFormat="1" ht="40.5" x14ac:dyDescent="0.3">
      <c r="A123" s="206"/>
      <c r="B123" s="203"/>
      <c r="C123" s="203"/>
      <c r="D123" s="203"/>
      <c r="E123" s="203"/>
      <c r="F123" s="334" t="s">
        <v>1336</v>
      </c>
      <c r="G123" s="317" t="s">
        <v>1335</v>
      </c>
      <c r="H123" s="317" t="s">
        <v>1327</v>
      </c>
      <c r="I123" s="333"/>
      <c r="J123" s="333"/>
      <c r="K123" s="333"/>
      <c r="L123" s="333"/>
      <c r="M123" s="332"/>
    </row>
    <row r="124" spans="1:16" s="202" customFormat="1" ht="20.25" x14ac:dyDescent="0.3">
      <c r="A124" s="206"/>
      <c r="B124" s="244"/>
      <c r="C124" s="244"/>
      <c r="D124" s="203"/>
      <c r="E124" s="260"/>
      <c r="F124" s="323"/>
      <c r="G124" s="331"/>
      <c r="H124" s="331"/>
      <c r="I124" s="330"/>
      <c r="J124" s="330"/>
      <c r="K124" s="330"/>
      <c r="L124" s="329"/>
      <c r="M124" s="328"/>
    </row>
    <row r="125" spans="1:16" s="202" customFormat="1" ht="36" customHeight="1" x14ac:dyDescent="0.3">
      <c r="A125" s="235" t="s">
        <v>1334</v>
      </c>
      <c r="B125" s="203" t="s">
        <v>1333</v>
      </c>
      <c r="C125" s="203"/>
      <c r="D125" s="319"/>
      <c r="E125" s="260" t="s">
        <v>1321</v>
      </c>
      <c r="F125" s="321" t="s">
        <v>1308</v>
      </c>
      <c r="G125" s="320" t="s">
        <v>1332</v>
      </c>
      <c r="H125" s="320" t="s">
        <v>1323</v>
      </c>
      <c r="I125" s="428" t="s">
        <v>1331</v>
      </c>
      <c r="J125" s="428"/>
      <c r="K125" s="428"/>
      <c r="L125" s="428"/>
      <c r="M125" s="327" t="s">
        <v>1316</v>
      </c>
    </row>
    <row r="126" spans="1:16" s="202" customFormat="1" ht="16.5" customHeight="1" x14ac:dyDescent="0.3">
      <c r="A126" s="235"/>
      <c r="B126" s="203"/>
      <c r="C126" s="203"/>
      <c r="D126" s="319"/>
      <c r="E126" s="260"/>
      <c r="F126" s="323"/>
      <c r="G126" s="326"/>
      <c r="H126" s="326"/>
      <c r="I126" s="429"/>
      <c r="J126" s="429"/>
      <c r="K126" s="429"/>
      <c r="L126" s="429"/>
      <c r="M126" s="325"/>
    </row>
    <row r="127" spans="1:16" s="202" customFormat="1" ht="20.25" x14ac:dyDescent="0.3">
      <c r="A127" s="206"/>
      <c r="B127" s="244" t="s">
        <v>1330</v>
      </c>
      <c r="C127" s="244"/>
      <c r="D127" s="319"/>
      <c r="E127" s="260" t="s">
        <v>1321</v>
      </c>
      <c r="F127" s="323"/>
      <c r="G127" s="323"/>
      <c r="H127" s="323"/>
      <c r="I127" s="203"/>
      <c r="J127" s="203"/>
      <c r="K127" s="203"/>
      <c r="L127" s="203"/>
      <c r="M127" s="203"/>
    </row>
    <row r="128" spans="1:16" s="202" customFormat="1" ht="9.75" customHeight="1" x14ac:dyDescent="0.3">
      <c r="A128" s="206"/>
      <c r="B128" s="304"/>
      <c r="C128" s="304"/>
      <c r="D128" s="203"/>
      <c r="E128" s="260"/>
      <c r="F128" s="321"/>
      <c r="G128" s="320"/>
      <c r="H128" s="320"/>
      <c r="I128" s="189"/>
      <c r="J128" s="189"/>
      <c r="K128" s="189"/>
      <c r="L128" s="189"/>
      <c r="M128" s="189"/>
    </row>
    <row r="129" spans="1:16" s="202" customFormat="1" ht="27.75" customHeight="1" x14ac:dyDescent="0.3">
      <c r="A129" s="206"/>
      <c r="B129" s="304" t="s">
        <v>1320</v>
      </c>
      <c r="C129" s="244"/>
      <c r="D129" s="319"/>
      <c r="E129" s="260"/>
      <c r="F129" s="318" t="s">
        <v>1312</v>
      </c>
      <c r="G129" s="293" t="s">
        <v>1296</v>
      </c>
      <c r="H129" s="293" t="s">
        <v>1329</v>
      </c>
      <c r="I129" s="441" t="s">
        <v>1317</v>
      </c>
      <c r="J129" s="441"/>
      <c r="K129" s="441"/>
      <c r="L129" s="203"/>
      <c r="M129" s="260" t="s">
        <v>1316</v>
      </c>
    </row>
    <row r="130" spans="1:16" s="199" customFormat="1" ht="27.75" customHeight="1" x14ac:dyDescent="0.3">
      <c r="A130" s="206"/>
      <c r="B130" s="162"/>
      <c r="C130" s="304"/>
      <c r="D130" s="322"/>
      <c r="E130" s="293"/>
      <c r="F130" s="318" t="s">
        <v>1308</v>
      </c>
      <c r="G130" s="293" t="s">
        <v>1328</v>
      </c>
      <c r="H130" s="293" t="s">
        <v>1327</v>
      </c>
      <c r="I130" s="203"/>
      <c r="J130" s="203"/>
      <c r="K130" s="203"/>
      <c r="L130" s="162"/>
      <c r="M130" s="203"/>
      <c r="N130" s="202"/>
      <c r="O130" s="202"/>
      <c r="P130" s="202"/>
    </row>
    <row r="131" spans="1:16" s="202" customFormat="1" ht="9.75" customHeight="1" x14ac:dyDescent="0.3">
      <c r="A131" s="206"/>
      <c r="B131" s="304"/>
      <c r="C131" s="304"/>
      <c r="D131" s="203"/>
      <c r="E131" s="260"/>
      <c r="F131" s="321"/>
      <c r="G131" s="320"/>
      <c r="H131" s="320"/>
      <c r="I131" s="324"/>
      <c r="J131" s="324"/>
      <c r="K131" s="324"/>
      <c r="L131" s="189"/>
      <c r="M131" s="189"/>
    </row>
    <row r="132" spans="1:16" s="202" customFormat="1" ht="21.75" customHeight="1" x14ac:dyDescent="0.3">
      <c r="A132" s="206"/>
      <c r="B132" s="304" t="s">
        <v>1313</v>
      </c>
      <c r="C132" s="244"/>
      <c r="D132" s="319"/>
      <c r="E132" s="260"/>
      <c r="F132" s="318" t="s">
        <v>1312</v>
      </c>
      <c r="G132" s="293" t="s">
        <v>1326</v>
      </c>
      <c r="H132" s="293" t="s">
        <v>1325</v>
      </c>
      <c r="I132" s="441" t="s">
        <v>1309</v>
      </c>
      <c r="J132" s="441"/>
      <c r="K132" s="441"/>
      <c r="L132" s="203"/>
      <c r="M132" s="260"/>
    </row>
    <row r="133" spans="1:16" s="199" customFormat="1" ht="21.75" customHeight="1" x14ac:dyDescent="0.3">
      <c r="A133" s="206"/>
      <c r="B133" s="295"/>
      <c r="C133" s="295"/>
      <c r="D133" s="295"/>
      <c r="E133" s="295"/>
      <c r="F133" s="294" t="s">
        <v>1308</v>
      </c>
      <c r="G133" s="317" t="s">
        <v>1324</v>
      </c>
      <c r="H133" s="317" t="s">
        <v>1323</v>
      </c>
      <c r="I133" s="316"/>
      <c r="J133" s="314"/>
      <c r="K133" s="314"/>
      <c r="L133" s="315"/>
      <c r="M133" s="314"/>
      <c r="N133" s="202"/>
      <c r="O133" s="202"/>
      <c r="P133" s="202"/>
    </row>
    <row r="134" spans="1:16" s="202" customFormat="1" ht="20.25" x14ac:dyDescent="0.3">
      <c r="A134" s="206"/>
      <c r="B134" s="244" t="s">
        <v>1322</v>
      </c>
      <c r="C134" s="244"/>
      <c r="D134" s="319"/>
      <c r="E134" s="260" t="s">
        <v>1321</v>
      </c>
      <c r="F134" s="323"/>
      <c r="G134" s="323"/>
      <c r="H134" s="323"/>
      <c r="I134" s="203"/>
      <c r="J134" s="203"/>
      <c r="K134" s="203"/>
      <c r="L134" s="203"/>
      <c r="M134" s="203"/>
    </row>
    <row r="135" spans="1:16" s="202" customFormat="1" ht="9.75" customHeight="1" x14ac:dyDescent="0.3">
      <c r="A135" s="206"/>
      <c r="B135" s="304"/>
      <c r="C135" s="304"/>
      <c r="D135" s="203"/>
      <c r="E135" s="260"/>
      <c r="F135" s="321"/>
      <c r="G135" s="320"/>
      <c r="H135" s="320"/>
      <c r="I135" s="189"/>
      <c r="J135" s="189"/>
      <c r="K135" s="189"/>
      <c r="L135" s="189"/>
      <c r="M135" s="189"/>
    </row>
    <row r="136" spans="1:16" s="202" customFormat="1" ht="23.25" x14ac:dyDescent="0.3">
      <c r="A136" s="206"/>
      <c r="B136" s="304" t="s">
        <v>1320</v>
      </c>
      <c r="C136" s="244"/>
      <c r="D136" s="319"/>
      <c r="E136" s="260"/>
      <c r="F136" s="318" t="s">
        <v>1312</v>
      </c>
      <c r="G136" s="293" t="s">
        <v>1319</v>
      </c>
      <c r="H136" s="293" t="s">
        <v>1318</v>
      </c>
      <c r="I136" s="441" t="s">
        <v>1317</v>
      </c>
      <c r="J136" s="441"/>
      <c r="K136" s="441"/>
      <c r="L136" s="203"/>
      <c r="M136" s="260" t="s">
        <v>1316</v>
      </c>
    </row>
    <row r="137" spans="1:16" s="199" customFormat="1" ht="23.25" x14ac:dyDescent="0.3">
      <c r="A137" s="206"/>
      <c r="B137" s="162"/>
      <c r="C137" s="304"/>
      <c r="D137" s="322"/>
      <c r="E137" s="293"/>
      <c r="F137" s="318" t="s">
        <v>1308</v>
      </c>
      <c r="G137" s="293" t="s">
        <v>1315</v>
      </c>
      <c r="H137" s="293" t="s">
        <v>1314</v>
      </c>
      <c r="I137" s="203"/>
      <c r="J137" s="203"/>
      <c r="K137" s="203"/>
      <c r="L137" s="162"/>
      <c r="M137" s="203"/>
      <c r="N137" s="202"/>
      <c r="O137" s="202"/>
      <c r="P137" s="202"/>
    </row>
    <row r="138" spans="1:16" s="202" customFormat="1" ht="9.75" customHeight="1" x14ac:dyDescent="0.3">
      <c r="A138" s="206"/>
      <c r="B138" s="304"/>
      <c r="C138" s="304"/>
      <c r="D138" s="203"/>
      <c r="E138" s="260"/>
      <c r="F138" s="321"/>
      <c r="G138" s="320"/>
      <c r="H138" s="320"/>
      <c r="I138" s="189"/>
      <c r="J138" s="189"/>
      <c r="K138" s="189"/>
      <c r="L138" s="189"/>
      <c r="M138" s="189"/>
    </row>
    <row r="139" spans="1:16" s="202" customFormat="1" ht="21.75" customHeight="1" x14ac:dyDescent="0.3">
      <c r="A139" s="206"/>
      <c r="B139" s="304" t="s">
        <v>1313</v>
      </c>
      <c r="C139" s="244"/>
      <c r="D139" s="319"/>
      <c r="E139" s="260"/>
      <c r="F139" s="318" t="s">
        <v>1312</v>
      </c>
      <c r="G139" s="293" t="s">
        <v>1311</v>
      </c>
      <c r="H139" s="293" t="s">
        <v>1310</v>
      </c>
      <c r="I139" s="441" t="s">
        <v>1309</v>
      </c>
      <c r="J139" s="441"/>
      <c r="K139" s="441"/>
      <c r="L139" s="203"/>
      <c r="M139" s="260"/>
    </row>
    <row r="140" spans="1:16" s="199" customFormat="1" ht="29.25" customHeight="1" x14ac:dyDescent="0.3">
      <c r="A140" s="206"/>
      <c r="B140" s="295"/>
      <c r="C140" s="295"/>
      <c r="D140" s="295"/>
      <c r="E140" s="295"/>
      <c r="F140" s="294" t="s">
        <v>1308</v>
      </c>
      <c r="G140" s="317" t="s">
        <v>1307</v>
      </c>
      <c r="H140" s="317" t="s">
        <v>1306</v>
      </c>
      <c r="I140" s="316"/>
      <c r="J140" s="314"/>
      <c r="K140" s="314"/>
      <c r="L140" s="315"/>
      <c r="M140" s="314"/>
      <c r="N140" s="202"/>
      <c r="O140" s="202"/>
      <c r="P140" s="202"/>
    </row>
    <row r="141" spans="1:16" s="199" customFormat="1" ht="15" x14ac:dyDescent="0.2">
      <c r="A141" s="206"/>
      <c r="C141" s="311"/>
      <c r="D141" s="311"/>
      <c r="E141" s="311"/>
      <c r="F141" s="311"/>
      <c r="G141" s="311"/>
      <c r="H141" s="311"/>
      <c r="I141" s="311"/>
      <c r="J141" s="311"/>
      <c r="K141" s="311"/>
      <c r="L141" s="311"/>
      <c r="M141" s="202"/>
      <c r="N141" s="202"/>
      <c r="O141" s="202"/>
      <c r="P141" s="202"/>
    </row>
    <row r="142" spans="1:16" s="199" customFormat="1" ht="21" customHeight="1" x14ac:dyDescent="0.2">
      <c r="A142" s="206"/>
      <c r="B142" s="312" t="s">
        <v>1305</v>
      </c>
      <c r="C142" s="311"/>
      <c r="D142" s="311"/>
      <c r="E142" s="311"/>
      <c r="F142" s="311"/>
      <c r="G142" s="311"/>
      <c r="H142" s="311"/>
      <c r="I142" s="311"/>
      <c r="J142" s="311"/>
      <c r="K142" s="311"/>
      <c r="L142" s="311"/>
      <c r="M142" s="202"/>
      <c r="N142" s="202"/>
      <c r="O142" s="202"/>
      <c r="P142" s="202"/>
    </row>
    <row r="143" spans="1:16" s="199" customFormat="1" ht="21" x14ac:dyDescent="0.2">
      <c r="A143" s="206"/>
      <c r="B143" s="312" t="s">
        <v>1304</v>
      </c>
      <c r="C143" s="313"/>
      <c r="D143" s="313"/>
      <c r="E143" s="313"/>
      <c r="F143" s="313"/>
      <c r="G143" s="313"/>
      <c r="H143" s="313"/>
      <c r="I143" s="313"/>
      <c r="J143" s="313"/>
      <c r="K143" s="313"/>
      <c r="L143" s="313"/>
      <c r="M143" s="202"/>
      <c r="N143" s="202"/>
      <c r="O143" s="202"/>
      <c r="P143" s="202"/>
    </row>
    <row r="144" spans="1:16" s="199" customFormat="1" ht="21" x14ac:dyDescent="0.2">
      <c r="A144" s="206"/>
      <c r="B144" s="312" t="s">
        <v>1303</v>
      </c>
      <c r="C144" s="313"/>
      <c r="D144" s="313"/>
      <c r="E144" s="313"/>
      <c r="F144" s="313"/>
      <c r="G144" s="313"/>
      <c r="H144" s="313"/>
      <c r="I144" s="313"/>
      <c r="J144" s="313"/>
      <c r="K144" s="313"/>
      <c r="L144" s="313"/>
      <c r="M144" s="202"/>
      <c r="N144" s="202"/>
      <c r="O144" s="202"/>
      <c r="P144" s="202"/>
    </row>
    <row r="145" spans="1:16" s="199" customFormat="1" ht="26.25" customHeight="1" x14ac:dyDescent="0.2">
      <c r="A145" s="206"/>
      <c r="B145" s="312" t="s">
        <v>1302</v>
      </c>
      <c r="C145" s="311"/>
      <c r="D145" s="311"/>
      <c r="E145" s="311"/>
      <c r="F145" s="311"/>
      <c r="G145" s="311"/>
      <c r="H145" s="311"/>
      <c r="I145" s="311"/>
      <c r="J145" s="311"/>
      <c r="K145" s="311"/>
      <c r="L145" s="311"/>
      <c r="M145" s="202"/>
      <c r="N145" s="202"/>
      <c r="O145" s="202"/>
      <c r="P145" s="202"/>
    </row>
    <row r="146" spans="1:16" s="202" customFormat="1" ht="23.25" x14ac:dyDescent="0.35">
      <c r="A146" s="235"/>
      <c r="B146" s="155" t="s">
        <v>1298</v>
      </c>
      <c r="C146" s="154"/>
      <c r="D146" s="288"/>
      <c r="E146" s="288"/>
      <c r="F146" s="288"/>
      <c r="G146" s="288"/>
      <c r="H146" s="288"/>
      <c r="I146" s="288"/>
      <c r="J146" s="288"/>
      <c r="K146" s="288"/>
      <c r="L146" s="261"/>
      <c r="M146" s="261"/>
      <c r="N146" s="199"/>
      <c r="O146" s="199"/>
      <c r="P146" s="199"/>
    </row>
    <row r="147" spans="1:16" s="199" customFormat="1" ht="18" x14ac:dyDescent="0.25">
      <c r="A147" s="206"/>
      <c r="B147" s="297"/>
      <c r="C147" s="297"/>
      <c r="D147" s="310"/>
      <c r="E147" s="292"/>
      <c r="F147" s="291"/>
      <c r="G147" s="309"/>
      <c r="H147" s="309"/>
      <c r="I147" s="308"/>
      <c r="J147" s="202"/>
      <c r="K147" s="202"/>
      <c r="L147" s="202"/>
      <c r="M147" s="202"/>
      <c r="N147" s="202"/>
      <c r="O147" s="202"/>
      <c r="P147" s="202"/>
    </row>
    <row r="148" spans="1:16" s="199" customFormat="1" ht="21.75" customHeight="1" x14ac:dyDescent="0.3">
      <c r="A148" s="206"/>
      <c r="B148" s="307" t="s">
        <v>1301</v>
      </c>
      <c r="C148" s="307"/>
      <c r="D148" s="295"/>
      <c r="E148" s="295"/>
      <c r="F148" s="294"/>
      <c r="G148" s="306" t="s">
        <v>1300</v>
      </c>
      <c r="H148" s="306" t="s">
        <v>1299</v>
      </c>
      <c r="I148" s="203"/>
      <c r="J148" s="305" t="s">
        <v>1298</v>
      </c>
      <c r="K148" s="202"/>
      <c r="L148" s="202"/>
      <c r="M148" s="202"/>
      <c r="N148" s="202"/>
      <c r="O148" s="202"/>
      <c r="P148" s="202"/>
    </row>
    <row r="149" spans="1:16" s="199" customFormat="1" ht="24" customHeight="1" x14ac:dyDescent="0.3">
      <c r="A149" s="206"/>
      <c r="B149" s="304" t="s">
        <v>1297</v>
      </c>
      <c r="C149" s="304"/>
      <c r="D149" s="295"/>
      <c r="E149" s="295"/>
      <c r="F149" s="294"/>
      <c r="G149" s="293" t="s">
        <v>1296</v>
      </c>
      <c r="H149" s="293" t="s">
        <v>1295</v>
      </c>
      <c r="I149" s="203"/>
      <c r="J149" s="303" t="s">
        <v>1246</v>
      </c>
      <c r="K149" s="237"/>
      <c r="L149" s="237"/>
      <c r="M149" s="202"/>
      <c r="N149" s="202"/>
      <c r="O149" s="202"/>
      <c r="P149" s="202"/>
    </row>
    <row r="150" spans="1:16" s="199" customFormat="1" ht="18" x14ac:dyDescent="0.25">
      <c r="A150" s="206"/>
      <c r="B150" s="302"/>
      <c r="C150" s="302"/>
      <c r="D150" s="301"/>
      <c r="E150" s="301"/>
      <c r="F150" s="300"/>
      <c r="G150" s="299"/>
      <c r="H150" s="299"/>
      <c r="I150" s="298"/>
      <c r="J150" s="237"/>
      <c r="K150" s="237"/>
      <c r="L150" s="237"/>
      <c r="M150" s="202"/>
      <c r="N150" s="202"/>
      <c r="O150" s="202"/>
      <c r="P150" s="202"/>
    </row>
    <row r="151" spans="1:16" s="199" customFormat="1" ht="33" customHeight="1" x14ac:dyDescent="0.2">
      <c r="A151" s="206"/>
      <c r="B151" s="436" t="s">
        <v>1294</v>
      </c>
      <c r="C151" s="436"/>
      <c r="D151" s="436"/>
      <c r="E151" s="436"/>
      <c r="F151" s="436"/>
      <c r="G151" s="436"/>
      <c r="H151" s="436"/>
      <c r="I151" s="436"/>
      <c r="J151" s="436"/>
      <c r="K151" s="436"/>
      <c r="L151" s="436"/>
      <c r="M151" s="436"/>
      <c r="N151" s="202"/>
      <c r="O151" s="202"/>
      <c r="P151" s="202"/>
    </row>
    <row r="152" spans="1:16" s="199" customFormat="1" ht="15" x14ac:dyDescent="0.2">
      <c r="A152" s="206"/>
      <c r="B152" s="202"/>
      <c r="C152" s="202"/>
      <c r="D152" s="292"/>
      <c r="E152" s="292"/>
      <c r="F152" s="291"/>
      <c r="G152" s="290"/>
      <c r="H152" s="290"/>
      <c r="I152" s="289"/>
      <c r="J152" s="202"/>
      <c r="K152" s="202"/>
      <c r="L152" s="202"/>
      <c r="M152" s="202"/>
      <c r="N152" s="202"/>
      <c r="O152" s="202"/>
      <c r="P152" s="202"/>
    </row>
    <row r="153" spans="1:16" s="199" customFormat="1" ht="28.5" customHeight="1" x14ac:dyDescent="0.2">
      <c r="A153" s="206"/>
      <c r="B153" s="443" t="s">
        <v>1293</v>
      </c>
      <c r="C153" s="443"/>
      <c r="D153" s="443"/>
      <c r="E153" s="443"/>
      <c r="F153" s="443"/>
      <c r="G153" s="443"/>
      <c r="H153" s="443"/>
      <c r="I153" s="443"/>
      <c r="J153" s="443"/>
      <c r="K153" s="443"/>
      <c r="L153" s="443"/>
      <c r="M153" s="202"/>
      <c r="N153" s="202"/>
      <c r="O153" s="202"/>
      <c r="P153" s="202"/>
    </row>
    <row r="154" spans="1:16" s="202" customFormat="1" ht="23.25" x14ac:dyDescent="0.35">
      <c r="A154" s="235"/>
      <c r="B154" s="155" t="s">
        <v>1292</v>
      </c>
      <c r="C154" s="154"/>
      <c r="D154" s="288"/>
      <c r="E154" s="288"/>
      <c r="F154" s="288"/>
      <c r="G154" s="288"/>
      <c r="H154" s="288"/>
      <c r="I154" s="288"/>
      <c r="J154" s="288"/>
      <c r="K154" s="288"/>
      <c r="L154" s="261"/>
      <c r="M154" s="261"/>
      <c r="N154" s="199"/>
      <c r="O154" s="199"/>
      <c r="P154" s="199"/>
    </row>
    <row r="155" spans="1:16" s="199" customFormat="1" ht="18" x14ac:dyDescent="0.2">
      <c r="A155" s="206"/>
      <c r="B155" s="297"/>
      <c r="C155" s="297"/>
      <c r="D155" s="292"/>
      <c r="E155" s="292"/>
      <c r="F155" s="291"/>
      <c r="G155" s="290"/>
      <c r="H155" s="290"/>
      <c r="I155" s="289"/>
      <c r="J155" s="202"/>
      <c r="K155" s="202"/>
      <c r="L155" s="202"/>
      <c r="M155" s="202"/>
      <c r="N155" s="202"/>
      <c r="O155" s="202"/>
      <c r="P155" s="202"/>
    </row>
    <row r="156" spans="1:16" s="199" customFormat="1" ht="20.25" x14ac:dyDescent="0.3">
      <c r="A156" s="206"/>
      <c r="B156" s="296" t="s">
        <v>1291</v>
      </c>
      <c r="C156" s="296"/>
      <c r="D156" s="295"/>
      <c r="E156" s="295"/>
      <c r="F156" s="294"/>
      <c r="G156" s="293"/>
      <c r="H156" s="260" t="s">
        <v>1248</v>
      </c>
      <c r="I156" s="202"/>
      <c r="J156" s="202"/>
      <c r="K156" s="202"/>
      <c r="L156" s="202"/>
      <c r="M156" s="202"/>
      <c r="N156" s="202"/>
      <c r="O156" s="202"/>
      <c r="P156" s="202"/>
    </row>
    <row r="157" spans="1:16" s="199" customFormat="1" ht="20.25" x14ac:dyDescent="0.3">
      <c r="A157" s="206"/>
      <c r="B157" s="296" t="s">
        <v>1290</v>
      </c>
      <c r="C157" s="296"/>
      <c r="D157" s="295"/>
      <c r="E157" s="295"/>
      <c r="F157" s="294"/>
      <c r="G157" s="293"/>
      <c r="H157" s="260" t="s">
        <v>1248</v>
      </c>
      <c r="I157" s="202"/>
      <c r="J157" s="202"/>
      <c r="K157" s="202"/>
      <c r="L157" s="202"/>
      <c r="M157" s="202"/>
      <c r="N157" s="202"/>
      <c r="O157" s="202"/>
      <c r="P157" s="202"/>
    </row>
    <row r="158" spans="1:16" s="199" customFormat="1" ht="20.25" x14ac:dyDescent="0.3">
      <c r="A158" s="206"/>
      <c r="B158" s="296" t="s">
        <v>1289</v>
      </c>
      <c r="C158" s="296"/>
      <c r="D158" s="295"/>
      <c r="E158" s="295"/>
      <c r="F158" s="294"/>
      <c r="G158" s="293"/>
      <c r="H158" s="260" t="s">
        <v>1248</v>
      </c>
      <c r="I158" s="202"/>
      <c r="J158" s="202"/>
      <c r="K158" s="202"/>
      <c r="L158" s="202"/>
      <c r="M158" s="202"/>
      <c r="N158" s="202"/>
      <c r="O158" s="202"/>
      <c r="P158" s="202"/>
    </row>
    <row r="159" spans="1:16" s="199" customFormat="1" ht="15" x14ac:dyDescent="0.2">
      <c r="A159" s="206"/>
      <c r="B159" s="292"/>
      <c r="C159" s="292"/>
      <c r="D159" s="292"/>
      <c r="E159" s="292"/>
      <c r="F159" s="291"/>
      <c r="G159" s="290"/>
      <c r="H159" s="290"/>
      <c r="I159" s="289"/>
      <c r="J159" s="202"/>
      <c r="K159" s="202"/>
      <c r="L159" s="202"/>
      <c r="M159" s="202"/>
      <c r="N159" s="202"/>
      <c r="O159" s="202"/>
      <c r="P159" s="202"/>
    </row>
    <row r="160" spans="1:16" s="202" customFormat="1" ht="23.25" x14ac:dyDescent="0.35">
      <c r="A160" s="235"/>
      <c r="B160" s="155" t="s">
        <v>1288</v>
      </c>
      <c r="C160" s="154"/>
      <c r="D160" s="288"/>
      <c r="E160" s="288"/>
      <c r="F160" s="288"/>
      <c r="G160" s="288"/>
      <c r="H160" s="288"/>
      <c r="I160" s="288"/>
      <c r="J160" s="288"/>
      <c r="K160" s="288"/>
      <c r="L160" s="261"/>
      <c r="M160" s="261"/>
      <c r="N160" s="199"/>
      <c r="O160" s="199"/>
      <c r="P160" s="199"/>
    </row>
    <row r="161" spans="1:16" s="202" customFormat="1" ht="15.75" x14ac:dyDescent="0.25">
      <c r="A161" s="235"/>
    </row>
    <row r="162" spans="1:16" s="199" customFormat="1" ht="20.25" x14ac:dyDescent="0.3">
      <c r="A162" s="206" t="s">
        <v>1287</v>
      </c>
      <c r="B162" s="164" t="s">
        <v>1286</v>
      </c>
      <c r="C162" s="164"/>
      <c r="D162" s="164"/>
      <c r="E162" s="164"/>
      <c r="F162" s="162"/>
      <c r="G162" s="162"/>
      <c r="H162" s="287">
        <v>41723237595</v>
      </c>
      <c r="I162" s="162"/>
      <c r="J162" s="162"/>
      <c r="K162" s="286"/>
      <c r="L162" s="286"/>
    </row>
    <row r="163" spans="1:16" s="199" customFormat="1" ht="20.25" x14ac:dyDescent="0.3">
      <c r="A163" s="206"/>
      <c r="B163" s="162"/>
      <c r="C163" s="162"/>
      <c r="D163" s="162"/>
      <c r="E163" s="162"/>
      <c r="F163" s="162"/>
      <c r="G163" s="162"/>
      <c r="H163" s="162"/>
      <c r="I163" s="162"/>
      <c r="J163" s="162"/>
      <c r="K163" s="162"/>
      <c r="L163" s="162"/>
    </row>
    <row r="164" spans="1:16" s="199" customFormat="1" ht="20.25" x14ac:dyDescent="0.3">
      <c r="A164" s="206"/>
      <c r="B164" s="278" t="s">
        <v>1285</v>
      </c>
      <c r="C164" s="278"/>
      <c r="D164" s="278"/>
      <c r="E164" s="278"/>
      <c r="F164" s="162"/>
      <c r="G164" s="162"/>
      <c r="H164" s="270">
        <v>50353761272.927284</v>
      </c>
      <c r="I164" s="162"/>
      <c r="J164" s="162" t="s">
        <v>1284</v>
      </c>
      <c r="K164" s="162"/>
      <c r="L164" s="285">
        <v>52995392509.595802</v>
      </c>
    </row>
    <row r="165" spans="1:16" s="199" customFormat="1" ht="23.25" x14ac:dyDescent="0.3">
      <c r="A165" s="206"/>
      <c r="B165" s="269" t="s">
        <v>1283</v>
      </c>
      <c r="C165" s="269"/>
      <c r="D165" s="268"/>
      <c r="E165" s="268"/>
      <c r="F165" s="162"/>
      <c r="G165" s="162"/>
      <c r="H165" s="197"/>
      <c r="I165" s="162"/>
      <c r="J165" s="162" t="s">
        <v>1282</v>
      </c>
      <c r="K165" s="162"/>
      <c r="L165" s="285">
        <v>50353761272.927284</v>
      </c>
    </row>
    <row r="166" spans="1:16" s="202" customFormat="1" ht="23.25" x14ac:dyDescent="0.3">
      <c r="A166" s="206"/>
      <c r="B166" s="269" t="s">
        <v>1281</v>
      </c>
      <c r="C166" s="269"/>
      <c r="D166" s="162"/>
      <c r="E166" s="162"/>
      <c r="F166" s="162"/>
      <c r="G166" s="162"/>
      <c r="H166" s="197"/>
      <c r="I166" s="162"/>
      <c r="J166" s="162" t="s">
        <v>1280</v>
      </c>
      <c r="K166" s="162"/>
      <c r="L166" s="284">
        <v>0.95</v>
      </c>
      <c r="M166" s="199"/>
      <c r="N166" s="199"/>
      <c r="O166" s="199"/>
      <c r="P166" s="199"/>
    </row>
    <row r="167" spans="1:16" s="202" customFormat="1" ht="20.25" x14ac:dyDescent="0.3">
      <c r="A167" s="206"/>
      <c r="B167" s="162" t="s">
        <v>1264</v>
      </c>
      <c r="C167" s="162"/>
      <c r="D167" s="162"/>
      <c r="E167" s="162"/>
      <c r="F167" s="162"/>
      <c r="G167" s="162"/>
      <c r="H167" s="167">
        <v>0</v>
      </c>
      <c r="I167" s="162"/>
      <c r="J167" s="162" t="s">
        <v>1279</v>
      </c>
      <c r="K167" s="162"/>
      <c r="L167" s="283">
        <v>0.97</v>
      </c>
      <c r="M167" s="199"/>
      <c r="N167" s="199"/>
      <c r="O167" s="199"/>
      <c r="P167" s="199"/>
    </row>
    <row r="168" spans="1:16" s="202" customFormat="1" ht="20.25" x14ac:dyDescent="0.3">
      <c r="A168" s="206"/>
      <c r="B168" s="162" t="s">
        <v>1263</v>
      </c>
      <c r="C168" s="162"/>
      <c r="D168" s="162"/>
      <c r="E168" s="162"/>
      <c r="F168" s="162"/>
      <c r="G168" s="162"/>
      <c r="H168" s="167"/>
      <c r="I168" s="162"/>
      <c r="J168" s="162"/>
      <c r="K168" s="162"/>
      <c r="L168" s="162"/>
      <c r="M168" s="199"/>
      <c r="N168" s="199"/>
      <c r="O168" s="199"/>
      <c r="P168" s="199"/>
    </row>
    <row r="169" spans="1:16" s="202" customFormat="1" ht="20.25" x14ac:dyDescent="0.3">
      <c r="A169" s="206"/>
      <c r="B169" s="269" t="s">
        <v>1262</v>
      </c>
      <c r="C169" s="269"/>
      <c r="D169" s="268"/>
      <c r="E169" s="268"/>
      <c r="F169" s="162"/>
      <c r="G169" s="162"/>
      <c r="H169" s="270">
        <v>100</v>
      </c>
      <c r="I169" s="162"/>
      <c r="J169" s="278" t="s">
        <v>1278</v>
      </c>
      <c r="K169" s="278"/>
      <c r="L169" s="282">
        <v>1.03</v>
      </c>
      <c r="M169" s="199"/>
      <c r="N169" s="199"/>
      <c r="O169" s="199"/>
      <c r="P169" s="199"/>
    </row>
    <row r="170" spans="1:16" s="276" customFormat="1" ht="23.25" x14ac:dyDescent="0.3">
      <c r="A170" s="281"/>
      <c r="B170" s="269" t="s">
        <v>1261</v>
      </c>
      <c r="C170" s="280"/>
      <c r="D170" s="280"/>
      <c r="E170" s="280"/>
      <c r="F170" s="278"/>
      <c r="G170" s="278"/>
      <c r="H170" s="279">
        <v>0</v>
      </c>
      <c r="I170" s="278"/>
      <c r="J170" s="162" t="s">
        <v>1277</v>
      </c>
      <c r="K170" s="162"/>
      <c r="L170" s="187">
        <v>1.052631578842834</v>
      </c>
      <c r="M170" s="277"/>
      <c r="N170" s="277"/>
      <c r="O170" s="277"/>
      <c r="P170" s="277"/>
    </row>
    <row r="171" spans="1:16" s="202" customFormat="1" ht="20.25" x14ac:dyDescent="0.3">
      <c r="A171" s="206"/>
      <c r="B171" s="269" t="s">
        <v>1260</v>
      </c>
      <c r="C171" s="269"/>
      <c r="D171" s="268"/>
      <c r="E171" s="268"/>
      <c r="F171" s="162"/>
      <c r="G171" s="162"/>
      <c r="H171" s="167">
        <v>0</v>
      </c>
      <c r="I171" s="162"/>
      <c r="M171" s="199"/>
      <c r="N171" s="199"/>
      <c r="O171" s="199"/>
      <c r="P171" s="199"/>
    </row>
    <row r="172" spans="1:16" s="202" customFormat="1" ht="20.25" x14ac:dyDescent="0.3">
      <c r="A172" s="206"/>
      <c r="B172" s="162" t="s">
        <v>1276</v>
      </c>
      <c r="C172" s="162"/>
      <c r="D172" s="162"/>
      <c r="E172" s="162"/>
      <c r="F172" s="162"/>
      <c r="G172" s="162"/>
      <c r="H172" s="167">
        <v>0</v>
      </c>
      <c r="I172" s="162"/>
      <c r="J172" s="162"/>
      <c r="K172" s="162"/>
      <c r="L172" s="162"/>
      <c r="M172" s="199"/>
      <c r="N172" s="199"/>
      <c r="O172" s="199"/>
      <c r="P172" s="199"/>
    </row>
    <row r="173" spans="1:16" s="202" customFormat="1" ht="20.25" x14ac:dyDescent="0.3">
      <c r="A173" s="206"/>
      <c r="B173" s="162" t="s">
        <v>1258</v>
      </c>
      <c r="C173" s="162"/>
      <c r="D173" s="162"/>
      <c r="E173" s="162"/>
      <c r="F173" s="162"/>
      <c r="G173" s="162"/>
      <c r="H173" s="167">
        <v>0</v>
      </c>
      <c r="I173" s="162"/>
      <c r="J173" s="162"/>
      <c r="K173" s="162"/>
      <c r="L173" s="162"/>
      <c r="M173" s="199"/>
      <c r="N173" s="199"/>
      <c r="O173" s="199"/>
      <c r="P173" s="199"/>
    </row>
    <row r="174" spans="1:16" s="202" customFormat="1" ht="20.25" x14ac:dyDescent="0.3">
      <c r="A174" s="206"/>
      <c r="B174" s="162" t="s">
        <v>1275</v>
      </c>
      <c r="C174" s="162"/>
      <c r="D174" s="162"/>
      <c r="E174" s="162"/>
      <c r="F174" s="162"/>
      <c r="G174" s="162"/>
      <c r="H174" s="167">
        <v>0</v>
      </c>
      <c r="I174" s="162"/>
      <c r="J174" s="162"/>
      <c r="K174" s="162"/>
      <c r="L174" s="162"/>
      <c r="M174" s="199"/>
      <c r="N174" s="199"/>
      <c r="O174" s="199"/>
      <c r="P174" s="199"/>
    </row>
    <row r="175" spans="1:16" s="202" customFormat="1" ht="20.25" x14ac:dyDescent="0.3">
      <c r="A175" s="206"/>
      <c r="B175" s="162" t="s">
        <v>1274</v>
      </c>
      <c r="C175" s="162"/>
      <c r="D175" s="162"/>
      <c r="E175" s="162"/>
      <c r="F175" s="162"/>
      <c r="G175" s="162"/>
      <c r="H175" s="167">
        <v>0</v>
      </c>
      <c r="I175" s="162"/>
      <c r="J175" s="162"/>
      <c r="K175" s="162"/>
      <c r="L175" s="162"/>
      <c r="M175" s="199"/>
      <c r="N175" s="199"/>
      <c r="O175" s="199"/>
      <c r="P175" s="199"/>
    </row>
    <row r="176" spans="1:16" s="202" customFormat="1" ht="21" thickBot="1" x14ac:dyDescent="0.35">
      <c r="A176" s="206"/>
      <c r="B176" s="275" t="s">
        <v>1273</v>
      </c>
      <c r="C176" s="275"/>
      <c r="D176" s="274"/>
      <c r="E176" s="274"/>
      <c r="F176" s="162"/>
      <c r="G176" s="162"/>
      <c r="H176" s="273">
        <v>50353761372.927284</v>
      </c>
      <c r="I176" s="162"/>
      <c r="J176" s="162"/>
      <c r="K176" s="162"/>
      <c r="L176" s="162"/>
      <c r="M176" s="199"/>
      <c r="N176" s="199"/>
      <c r="O176" s="199"/>
      <c r="P176" s="199"/>
    </row>
    <row r="177" spans="1:16" s="202" customFormat="1" ht="21" thickTop="1" x14ac:dyDescent="0.3">
      <c r="A177" s="206"/>
      <c r="B177" s="162"/>
      <c r="C177" s="162"/>
      <c r="D177" s="162"/>
      <c r="E177" s="162"/>
      <c r="F177" s="162"/>
      <c r="G177" s="162"/>
      <c r="H177" s="162"/>
      <c r="I177" s="162"/>
      <c r="J177" s="162"/>
      <c r="K177" s="162"/>
      <c r="L177" s="162"/>
      <c r="M177" s="199"/>
      <c r="N177" s="199"/>
      <c r="O177" s="199"/>
      <c r="P177" s="199"/>
    </row>
    <row r="178" spans="1:16" s="202" customFormat="1" ht="20.25" x14ac:dyDescent="0.3">
      <c r="A178" s="206" t="s">
        <v>1272</v>
      </c>
      <c r="B178" s="164" t="s">
        <v>1271</v>
      </c>
      <c r="C178" s="164"/>
      <c r="D178" s="164"/>
      <c r="E178" s="164"/>
      <c r="F178" s="162"/>
      <c r="G178" s="162"/>
      <c r="H178" s="272" t="s">
        <v>1613</v>
      </c>
      <c r="I178" s="162"/>
      <c r="J178" s="162"/>
      <c r="K178" s="162"/>
      <c r="L178" s="162"/>
      <c r="M178" s="199"/>
      <c r="N178" s="199"/>
      <c r="O178" s="199"/>
      <c r="P178" s="199"/>
    </row>
    <row r="179" spans="1:16" s="202" customFormat="1" ht="16.5" x14ac:dyDescent="0.25">
      <c r="A179" s="206"/>
      <c r="B179" s="156"/>
      <c r="C179" s="156"/>
      <c r="D179" s="156"/>
      <c r="E179" s="156"/>
      <c r="F179" s="156"/>
      <c r="G179" s="156"/>
      <c r="H179" s="156"/>
      <c r="I179" s="156"/>
      <c r="J179" s="156"/>
      <c r="K179" s="156"/>
      <c r="L179" s="156"/>
      <c r="M179" s="199"/>
      <c r="N179" s="199"/>
      <c r="O179" s="199"/>
      <c r="P179" s="199"/>
    </row>
    <row r="180" spans="1:16" s="202" customFormat="1" ht="25.5" customHeight="1" x14ac:dyDescent="0.25">
      <c r="A180" s="206"/>
      <c r="B180" s="264" t="s">
        <v>1270</v>
      </c>
      <c r="C180" s="263"/>
      <c r="D180" s="156"/>
      <c r="E180" s="156"/>
      <c r="F180" s="156"/>
      <c r="G180" s="156"/>
      <c r="H180" s="156"/>
      <c r="I180" s="156"/>
      <c r="J180" s="156"/>
      <c r="K180" s="156"/>
      <c r="L180" s="156"/>
      <c r="M180" s="199"/>
      <c r="N180" s="199"/>
      <c r="O180" s="199"/>
      <c r="P180" s="199"/>
    </row>
    <row r="181" spans="1:16" s="202" customFormat="1" ht="46.5" customHeight="1" x14ac:dyDescent="0.2">
      <c r="A181" s="206"/>
      <c r="B181" s="433" t="s">
        <v>1269</v>
      </c>
      <c r="C181" s="433"/>
      <c r="D181" s="433"/>
      <c r="E181" s="433"/>
      <c r="F181" s="433"/>
      <c r="G181" s="433"/>
      <c r="H181" s="433"/>
      <c r="I181" s="433"/>
      <c r="J181" s="433"/>
      <c r="K181" s="433"/>
      <c r="L181" s="433"/>
      <c r="M181" s="433"/>
      <c r="N181" s="199"/>
      <c r="O181" s="199"/>
      <c r="P181" s="199"/>
    </row>
    <row r="182" spans="1:16" s="202" customFormat="1" ht="10.5" customHeight="1" x14ac:dyDescent="0.2">
      <c r="A182" s="206"/>
      <c r="B182" s="199"/>
      <c r="C182" s="199"/>
      <c r="D182" s="199"/>
      <c r="E182" s="199"/>
      <c r="F182" s="199"/>
      <c r="G182" s="199"/>
      <c r="H182" s="199"/>
      <c r="I182" s="199"/>
      <c r="J182" s="199"/>
      <c r="K182" s="199"/>
      <c r="L182" s="199"/>
      <c r="M182" s="199"/>
      <c r="N182" s="199"/>
      <c r="O182" s="199"/>
      <c r="P182" s="199"/>
    </row>
    <row r="183" spans="1:16" s="202" customFormat="1" ht="23.25" x14ac:dyDescent="0.35">
      <c r="A183" s="206"/>
      <c r="B183" s="155" t="s">
        <v>1268</v>
      </c>
      <c r="C183" s="154"/>
      <c r="D183" s="262"/>
      <c r="E183" s="262"/>
      <c r="F183" s="262"/>
      <c r="G183" s="262"/>
      <c r="H183" s="262"/>
      <c r="I183" s="262"/>
      <c r="J183" s="262"/>
      <c r="K183" s="262"/>
      <c r="L183" s="262"/>
      <c r="M183" s="261"/>
      <c r="N183" s="199"/>
      <c r="O183" s="199"/>
      <c r="P183" s="199"/>
    </row>
    <row r="184" spans="1:16" s="202" customFormat="1" ht="15.75" x14ac:dyDescent="0.25">
      <c r="A184" s="235"/>
    </row>
    <row r="185" spans="1:16" s="202" customFormat="1" ht="20.25" x14ac:dyDescent="0.3">
      <c r="A185" s="206" t="s">
        <v>1267</v>
      </c>
      <c r="B185" s="258" t="s">
        <v>1266</v>
      </c>
      <c r="C185" s="258"/>
      <c r="D185" s="258"/>
      <c r="E185" s="258"/>
      <c r="F185" s="258"/>
      <c r="G185" s="258"/>
      <c r="H185" s="271">
        <v>42650178086.454994</v>
      </c>
    </row>
    <row r="186" spans="1:16" s="202" customFormat="1" ht="20.25" x14ac:dyDescent="0.3">
      <c r="A186" s="206"/>
      <c r="B186" s="203"/>
      <c r="C186" s="203"/>
      <c r="D186" s="203"/>
      <c r="E186" s="203"/>
      <c r="F186" s="203"/>
      <c r="G186" s="203"/>
      <c r="H186" s="203"/>
    </row>
    <row r="187" spans="1:16" s="202" customFormat="1" ht="23.25" customHeight="1" x14ac:dyDescent="0.3">
      <c r="A187" s="206"/>
      <c r="B187" s="246" t="s">
        <v>1265</v>
      </c>
      <c r="C187" s="246"/>
      <c r="D187" s="246"/>
      <c r="E187" s="246"/>
      <c r="F187" s="203"/>
      <c r="G187" s="203"/>
      <c r="H187" s="270">
        <v>52943470229.770599</v>
      </c>
    </row>
    <row r="188" spans="1:16" s="202" customFormat="1" ht="23.25" customHeight="1" x14ac:dyDescent="0.3">
      <c r="A188" s="206"/>
      <c r="B188" s="203" t="s">
        <v>1264</v>
      </c>
      <c r="C188" s="203"/>
      <c r="D188" s="203"/>
      <c r="E188" s="203"/>
      <c r="F188" s="203"/>
      <c r="G188" s="203"/>
      <c r="H188" s="167">
        <v>0</v>
      </c>
    </row>
    <row r="189" spans="1:16" s="202" customFormat="1" ht="23.25" customHeight="1" x14ac:dyDescent="0.3">
      <c r="A189" s="206"/>
      <c r="B189" s="162" t="s">
        <v>1263</v>
      </c>
      <c r="C189" s="162"/>
      <c r="D189" s="162"/>
      <c r="E189" s="162"/>
      <c r="F189" s="162"/>
      <c r="G189" s="162"/>
      <c r="H189" s="167"/>
      <c r="I189" s="199"/>
      <c r="J189" s="199"/>
      <c r="K189" s="199"/>
      <c r="L189" s="199"/>
      <c r="M189" s="199"/>
      <c r="N189" s="199"/>
      <c r="O189" s="199"/>
      <c r="P189" s="199"/>
    </row>
    <row r="190" spans="1:16" s="202" customFormat="1" ht="23.25" customHeight="1" x14ac:dyDescent="0.3">
      <c r="A190" s="206"/>
      <c r="B190" s="269" t="s">
        <v>1262</v>
      </c>
      <c r="C190" s="269"/>
      <c r="D190" s="268"/>
      <c r="E190" s="268"/>
      <c r="F190" s="162"/>
      <c r="G190" s="162"/>
      <c r="H190" s="270">
        <v>100</v>
      </c>
      <c r="I190" s="199"/>
      <c r="J190" s="199"/>
      <c r="K190" s="199"/>
      <c r="L190" s="199"/>
      <c r="M190" s="199"/>
      <c r="N190" s="199"/>
      <c r="O190" s="199"/>
      <c r="P190" s="199"/>
    </row>
    <row r="191" spans="1:16" s="202" customFormat="1" ht="23.25" customHeight="1" x14ac:dyDescent="0.3">
      <c r="A191" s="206"/>
      <c r="B191" s="269" t="s">
        <v>1261</v>
      </c>
      <c r="C191" s="269"/>
      <c r="D191" s="268"/>
      <c r="E191" s="268"/>
      <c r="F191" s="162"/>
      <c r="G191" s="162"/>
      <c r="H191" s="167">
        <v>0</v>
      </c>
      <c r="I191" s="199"/>
      <c r="J191" s="199"/>
      <c r="K191" s="199"/>
      <c r="L191" s="199"/>
      <c r="M191" s="199"/>
      <c r="N191" s="199"/>
      <c r="O191" s="199"/>
      <c r="P191" s="199"/>
    </row>
    <row r="192" spans="1:16" s="202" customFormat="1" ht="23.25" customHeight="1" x14ac:dyDescent="0.3">
      <c r="A192" s="206"/>
      <c r="B192" s="269" t="s">
        <v>1260</v>
      </c>
      <c r="C192" s="269"/>
      <c r="D192" s="268"/>
      <c r="E192" s="268"/>
      <c r="F192" s="162"/>
      <c r="G192" s="162"/>
      <c r="H192" s="167">
        <v>0</v>
      </c>
      <c r="I192" s="199"/>
      <c r="J192" s="199"/>
      <c r="K192" s="199"/>
      <c r="L192" s="199"/>
      <c r="M192" s="199"/>
      <c r="N192" s="199"/>
      <c r="O192" s="199"/>
      <c r="P192" s="199"/>
    </row>
    <row r="193" spans="1:13" s="202" customFormat="1" ht="23.25" customHeight="1" x14ac:dyDescent="0.3">
      <c r="A193" s="206"/>
      <c r="B193" s="203" t="s">
        <v>1259</v>
      </c>
      <c r="C193" s="203"/>
      <c r="D193" s="203"/>
      <c r="E193" s="203"/>
      <c r="F193" s="203"/>
      <c r="G193" s="203"/>
      <c r="H193" s="167">
        <v>0</v>
      </c>
    </row>
    <row r="194" spans="1:13" s="202" customFormat="1" ht="23.25" customHeight="1" x14ac:dyDescent="0.3">
      <c r="A194" s="206"/>
      <c r="B194" s="203" t="s">
        <v>1258</v>
      </c>
      <c r="C194" s="203"/>
      <c r="D194" s="203"/>
      <c r="E194" s="203"/>
      <c r="F194" s="203"/>
      <c r="G194" s="203"/>
      <c r="H194" s="167">
        <v>0</v>
      </c>
    </row>
    <row r="195" spans="1:13" s="202" customFormat="1" ht="23.25" customHeight="1" x14ac:dyDescent="0.3">
      <c r="A195" s="206"/>
      <c r="B195" s="203" t="s">
        <v>1257</v>
      </c>
      <c r="C195" s="203"/>
      <c r="D195" s="203"/>
      <c r="E195" s="203"/>
      <c r="F195" s="203"/>
      <c r="G195" s="203"/>
      <c r="H195" s="167">
        <v>0</v>
      </c>
    </row>
    <row r="196" spans="1:13" s="202" customFormat="1" ht="23.25" customHeight="1" thickBot="1" x14ac:dyDescent="0.35">
      <c r="A196" s="206"/>
      <c r="B196" s="267" t="s">
        <v>1256</v>
      </c>
      <c r="C196" s="267"/>
      <c r="D196" s="258"/>
      <c r="E196" s="258"/>
      <c r="F196" s="203"/>
      <c r="G196" s="203"/>
      <c r="H196" s="266">
        <v>52943470329.770599</v>
      </c>
    </row>
    <row r="197" spans="1:13" s="202" customFormat="1" ht="21" thickTop="1" x14ac:dyDescent="0.3">
      <c r="A197" s="206"/>
      <c r="B197" s="203"/>
      <c r="C197" s="203"/>
      <c r="D197" s="203"/>
      <c r="E197" s="203"/>
      <c r="F197" s="203"/>
      <c r="G197" s="203"/>
      <c r="H197" s="203"/>
    </row>
    <row r="198" spans="1:13" s="202" customFormat="1" ht="20.25" x14ac:dyDescent="0.3">
      <c r="A198" s="206"/>
      <c r="B198" s="258" t="s">
        <v>1255</v>
      </c>
      <c r="C198" s="258"/>
      <c r="D198" s="258"/>
      <c r="E198" s="258"/>
      <c r="F198" s="203"/>
      <c r="G198" s="203"/>
      <c r="H198" s="257" t="s">
        <v>1613</v>
      </c>
    </row>
    <row r="199" spans="1:13" s="202" customFormat="1" ht="20.25" x14ac:dyDescent="0.3">
      <c r="A199" s="206"/>
      <c r="B199" s="258"/>
      <c r="C199" s="258"/>
      <c r="D199" s="258"/>
      <c r="E199" s="258"/>
      <c r="F199" s="203"/>
      <c r="G199" s="203"/>
      <c r="H199" s="257"/>
    </row>
    <row r="200" spans="1:13" s="202" customFormat="1" ht="20.25" x14ac:dyDescent="0.3">
      <c r="A200" s="206"/>
      <c r="B200" s="203" t="s">
        <v>1254</v>
      </c>
      <c r="C200" s="203"/>
      <c r="D200" s="258"/>
      <c r="E200" s="258"/>
      <c r="F200" s="203"/>
      <c r="G200" s="203"/>
      <c r="H200" s="265">
        <v>3.1375731834222447</v>
      </c>
    </row>
    <row r="201" spans="1:13" s="202" customFormat="1" ht="21" x14ac:dyDescent="0.25">
      <c r="A201" s="206"/>
      <c r="B201" s="264" t="s">
        <v>1253</v>
      </c>
      <c r="C201" s="256"/>
      <c r="D201" s="256"/>
      <c r="E201" s="256"/>
      <c r="H201" s="255"/>
    </row>
    <row r="202" spans="1:13" s="202" customFormat="1" ht="24.75" customHeight="1" x14ac:dyDescent="0.25">
      <c r="A202" s="206"/>
      <c r="B202" s="256"/>
      <c r="C202" s="263"/>
      <c r="E202" s="256"/>
      <c r="H202" s="255"/>
    </row>
    <row r="203" spans="1:13" s="202" customFormat="1" ht="23.25" x14ac:dyDescent="0.35">
      <c r="A203" s="206"/>
      <c r="B203" s="155" t="s">
        <v>1247</v>
      </c>
      <c r="C203" s="154"/>
      <c r="D203" s="262"/>
      <c r="E203" s="262"/>
      <c r="F203" s="262"/>
      <c r="G203" s="262"/>
      <c r="H203" s="262"/>
      <c r="I203" s="262"/>
      <c r="J203" s="262"/>
      <c r="K203" s="262"/>
      <c r="L203" s="262"/>
      <c r="M203" s="261"/>
    </row>
    <row r="204" spans="1:13" s="202" customFormat="1" ht="17.25" customHeight="1" x14ac:dyDescent="0.25">
      <c r="A204" s="206"/>
      <c r="B204" s="256"/>
      <c r="C204" s="256"/>
      <c r="D204" s="256"/>
      <c r="E204" s="256"/>
      <c r="H204" s="255"/>
    </row>
    <row r="205" spans="1:13" s="203" customFormat="1" ht="21.75" customHeight="1" x14ac:dyDescent="0.3">
      <c r="A205" s="259"/>
      <c r="B205" s="203" t="s">
        <v>1252</v>
      </c>
      <c r="D205" s="258"/>
      <c r="E205" s="258"/>
      <c r="H205" s="260" t="s">
        <v>1251</v>
      </c>
    </row>
    <row r="206" spans="1:13" s="203" customFormat="1" ht="21.75" customHeight="1" x14ac:dyDescent="0.3">
      <c r="A206" s="259"/>
      <c r="B206" s="203" t="s">
        <v>1250</v>
      </c>
      <c r="D206" s="258"/>
      <c r="E206" s="258"/>
      <c r="H206" s="260" t="s">
        <v>1248</v>
      </c>
    </row>
    <row r="207" spans="1:13" s="203" customFormat="1" ht="21.75" customHeight="1" x14ac:dyDescent="0.3">
      <c r="A207" s="259"/>
      <c r="B207" s="203" t="s">
        <v>1249</v>
      </c>
      <c r="D207" s="258"/>
      <c r="E207" s="258"/>
      <c r="H207" s="260" t="s">
        <v>1248</v>
      </c>
    </row>
    <row r="208" spans="1:13" s="203" customFormat="1" ht="8.25" customHeight="1" x14ac:dyDescent="0.3">
      <c r="A208" s="259"/>
      <c r="B208" s="258"/>
      <c r="C208" s="258"/>
      <c r="D208" s="258"/>
      <c r="E208" s="258"/>
      <c r="H208" s="257"/>
    </row>
    <row r="209" spans="1:13" s="203" customFormat="1" ht="20.25" x14ac:dyDescent="0.3">
      <c r="A209" s="259"/>
      <c r="B209" s="258" t="s">
        <v>1247</v>
      </c>
      <c r="C209" s="258"/>
      <c r="D209" s="258"/>
      <c r="E209" s="258"/>
      <c r="H209" s="257" t="s">
        <v>1246</v>
      </c>
    </row>
    <row r="210" spans="1:13" s="202" customFormat="1" ht="24" customHeight="1" x14ac:dyDescent="0.25">
      <c r="A210" s="206"/>
      <c r="B210" s="256"/>
      <c r="C210" s="256"/>
      <c r="D210" s="256"/>
      <c r="E210" s="256"/>
      <c r="H210" s="255"/>
    </row>
    <row r="211" spans="1:13" s="236" customFormat="1" ht="23.25" x14ac:dyDescent="0.35">
      <c r="A211" s="206"/>
      <c r="B211" s="155" t="s">
        <v>1245</v>
      </c>
      <c r="C211" s="154"/>
      <c r="D211" s="154"/>
      <c r="E211" s="154"/>
      <c r="F211" s="154"/>
      <c r="G211" s="154"/>
      <c r="H211" s="154"/>
      <c r="I211" s="154"/>
      <c r="J211" s="154"/>
      <c r="K211" s="154"/>
      <c r="L211" s="154"/>
      <c r="M211" s="254"/>
    </row>
    <row r="212" spans="1:13" s="206" customFormat="1" ht="25.5" customHeight="1" x14ac:dyDescent="0.25">
      <c r="A212" s="235"/>
      <c r="B212" s="253"/>
      <c r="C212" s="252"/>
    </row>
    <row r="213" spans="1:13" s="199" customFormat="1" ht="23.25" customHeight="1" x14ac:dyDescent="0.3">
      <c r="A213" s="206" t="s">
        <v>1244</v>
      </c>
      <c r="B213" s="244" t="s">
        <v>1243</v>
      </c>
      <c r="C213" s="244"/>
      <c r="D213" s="203"/>
      <c r="E213" s="203"/>
      <c r="F213" s="203"/>
      <c r="G213" s="203"/>
      <c r="H213" s="251">
        <v>53992047112.019341</v>
      </c>
      <c r="I213" s="202"/>
    </row>
    <row r="214" spans="1:13" s="199" customFormat="1" ht="23.25" customHeight="1" x14ac:dyDescent="0.3">
      <c r="A214" s="206" t="s">
        <v>1242</v>
      </c>
      <c r="B214" s="244" t="s">
        <v>1241</v>
      </c>
      <c r="C214" s="244"/>
      <c r="D214" s="203"/>
      <c r="E214" s="203"/>
      <c r="F214" s="203"/>
      <c r="G214" s="203"/>
      <c r="H214" s="251">
        <v>53043345723.329781</v>
      </c>
      <c r="I214" s="202"/>
    </row>
    <row r="215" spans="1:13" s="199" customFormat="1" ht="23.25" customHeight="1" x14ac:dyDescent="0.3">
      <c r="A215" s="206" t="s">
        <v>1240</v>
      </c>
      <c r="B215" s="244" t="s">
        <v>1239</v>
      </c>
      <c r="C215" s="244"/>
      <c r="D215" s="203"/>
      <c r="E215" s="203"/>
      <c r="F215" s="203"/>
      <c r="G215" s="203"/>
      <c r="H215" s="248">
        <v>188698</v>
      </c>
      <c r="I215" s="206"/>
    </row>
    <row r="216" spans="1:13" s="199" customFormat="1" ht="23.25" customHeight="1" x14ac:dyDescent="0.3">
      <c r="A216" s="206" t="s">
        <v>1238</v>
      </c>
      <c r="B216" s="244" t="s">
        <v>1237</v>
      </c>
      <c r="C216" s="244"/>
      <c r="D216" s="203"/>
      <c r="E216" s="203"/>
      <c r="F216" s="203"/>
      <c r="G216" s="203"/>
      <c r="H216" s="250">
        <v>281101.79081564076</v>
      </c>
      <c r="I216" s="206"/>
      <c r="J216" s="249"/>
    </row>
    <row r="217" spans="1:13" s="199" customFormat="1" ht="27.75" customHeight="1" x14ac:dyDescent="0.3">
      <c r="A217" s="206" t="s">
        <v>1236</v>
      </c>
      <c r="B217" s="244" t="s">
        <v>1235</v>
      </c>
      <c r="C217" s="244"/>
      <c r="D217" s="203"/>
      <c r="E217" s="203"/>
      <c r="F217" s="203"/>
      <c r="G217" s="203"/>
      <c r="H217" s="248">
        <v>188698</v>
      </c>
      <c r="I217" s="206"/>
    </row>
    <row r="218" spans="1:13" s="199" customFormat="1" ht="25.5" customHeight="1" x14ac:dyDescent="0.3">
      <c r="A218" s="206" t="s">
        <v>1234</v>
      </c>
      <c r="B218" s="244" t="s">
        <v>1233</v>
      </c>
      <c r="C218" s="244"/>
      <c r="D218" s="203"/>
      <c r="E218" s="203"/>
      <c r="F218" s="203"/>
      <c r="G218" s="203"/>
      <c r="H218" s="248">
        <v>182362</v>
      </c>
      <c r="I218" s="206"/>
    </row>
    <row r="219" spans="1:13" s="199" customFormat="1" ht="20.25" x14ac:dyDescent="0.3">
      <c r="A219" s="206"/>
      <c r="B219" s="162"/>
      <c r="C219" s="162"/>
      <c r="D219" s="203"/>
      <c r="E219" s="203"/>
      <c r="F219" s="203"/>
      <c r="G219" s="203"/>
      <c r="H219" s="162"/>
      <c r="I219" s="206"/>
    </row>
    <row r="220" spans="1:13" s="199" customFormat="1" ht="24" customHeight="1" x14ac:dyDescent="0.3">
      <c r="A220" s="206" t="s">
        <v>1232</v>
      </c>
      <c r="B220" s="162" t="s">
        <v>1231</v>
      </c>
      <c r="C220" s="162"/>
      <c r="D220" s="203"/>
      <c r="E220" s="247"/>
      <c r="F220" s="203"/>
      <c r="G220" s="203"/>
      <c r="H220" s="245">
        <v>0.69552208240711511</v>
      </c>
      <c r="I220" s="206"/>
    </row>
    <row r="221" spans="1:13" s="199" customFormat="1" ht="24" customHeight="1" x14ac:dyDescent="0.3">
      <c r="A221" s="206" t="s">
        <v>1230</v>
      </c>
      <c r="B221" s="246" t="s">
        <v>1229</v>
      </c>
      <c r="C221" s="246"/>
      <c r="D221" s="246"/>
      <c r="E221" s="203"/>
      <c r="F221" s="203"/>
      <c r="G221" s="203"/>
      <c r="H221" s="245">
        <v>0.69552208240711511</v>
      </c>
      <c r="I221" s="206"/>
    </row>
    <row r="222" spans="1:13" s="199" customFormat="1" ht="24" customHeight="1" x14ac:dyDescent="0.3">
      <c r="A222" s="206"/>
      <c r="B222" s="246" t="s">
        <v>1228</v>
      </c>
      <c r="C222" s="246"/>
      <c r="D222" s="246"/>
      <c r="E222" s="203"/>
      <c r="F222" s="203"/>
      <c r="G222" s="203"/>
      <c r="H222" s="245">
        <v>0.5506409920238301</v>
      </c>
      <c r="I222" s="206"/>
    </row>
    <row r="223" spans="1:13" s="199" customFormat="1" ht="24" customHeight="1" x14ac:dyDescent="0.3">
      <c r="A223" s="206" t="s">
        <v>1227</v>
      </c>
      <c r="B223" s="244" t="s">
        <v>1226</v>
      </c>
      <c r="C223" s="244"/>
      <c r="D223" s="203"/>
      <c r="E223" s="203"/>
      <c r="F223" s="203"/>
      <c r="G223" s="203"/>
      <c r="H223" s="243">
        <v>37.615118630718499</v>
      </c>
      <c r="I223" s="206"/>
    </row>
    <row r="224" spans="1:13" s="199" customFormat="1" ht="24" customHeight="1" x14ac:dyDescent="0.3">
      <c r="A224" s="206" t="s">
        <v>1225</v>
      </c>
      <c r="B224" s="244" t="s">
        <v>1224</v>
      </c>
      <c r="C224" s="244"/>
      <c r="D224" s="203"/>
      <c r="E224" s="203"/>
      <c r="F224" s="203"/>
      <c r="G224" s="203"/>
      <c r="H224" s="245">
        <v>2.9856771638270753E-2</v>
      </c>
      <c r="I224" s="206"/>
    </row>
    <row r="225" spans="1:13" s="199" customFormat="1" ht="24" customHeight="1" x14ac:dyDescent="0.3">
      <c r="A225" s="206" t="s">
        <v>1223</v>
      </c>
      <c r="B225" s="244" t="s">
        <v>1222</v>
      </c>
      <c r="C225" s="244"/>
      <c r="D225" s="203"/>
      <c r="E225" s="203"/>
      <c r="F225" s="203"/>
      <c r="G225" s="203"/>
      <c r="H225" s="243">
        <v>52.97182213085231</v>
      </c>
      <c r="I225" s="206"/>
    </row>
    <row r="226" spans="1:13" s="199" customFormat="1" ht="25.5" customHeight="1" x14ac:dyDescent="0.3">
      <c r="A226" s="206" t="s">
        <v>1221</v>
      </c>
      <c r="B226" s="244" t="s">
        <v>1220</v>
      </c>
      <c r="C226" s="244"/>
      <c r="D226" s="203"/>
      <c r="E226" s="203"/>
      <c r="F226" s="203"/>
      <c r="G226" s="203"/>
      <c r="H226" s="243">
        <v>28.580423904834461</v>
      </c>
      <c r="I226" s="206"/>
    </row>
    <row r="227" spans="1:13" s="199" customFormat="1" ht="18.75" customHeight="1" x14ac:dyDescent="0.25">
      <c r="A227" s="206"/>
      <c r="B227" s="242"/>
      <c r="C227" s="241"/>
      <c r="D227" s="240"/>
      <c r="E227" s="240"/>
      <c r="F227" s="240"/>
      <c r="G227" s="240"/>
      <c r="H227" s="239"/>
      <c r="I227" s="202"/>
    </row>
    <row r="228" spans="1:13" s="199" customFormat="1" ht="15" x14ac:dyDescent="0.2">
      <c r="A228" s="206"/>
      <c r="C228" s="202"/>
      <c r="D228" s="202"/>
      <c r="E228" s="202"/>
      <c r="F228" s="202"/>
      <c r="G228" s="202"/>
      <c r="H228" s="202"/>
      <c r="I228" s="238"/>
    </row>
    <row r="229" spans="1:13" s="199" customFormat="1" ht="21" x14ac:dyDescent="0.25">
      <c r="A229" s="206"/>
      <c r="B229" s="157" t="s">
        <v>1219</v>
      </c>
      <c r="C229" s="202"/>
      <c r="D229" s="202"/>
      <c r="E229" s="202"/>
      <c r="F229" s="202"/>
      <c r="G229" s="202"/>
      <c r="H229" s="202"/>
      <c r="I229" s="238"/>
    </row>
    <row r="230" spans="1:13" s="236" customFormat="1" ht="21" x14ac:dyDescent="0.25">
      <c r="A230" s="206"/>
      <c r="B230" s="157" t="s">
        <v>1218</v>
      </c>
      <c r="C230" s="182"/>
      <c r="D230" s="182"/>
      <c r="E230" s="182"/>
      <c r="F230" s="182"/>
      <c r="G230" s="182"/>
      <c r="H230" s="182"/>
      <c r="I230" s="182"/>
      <c r="J230" s="182"/>
      <c r="K230" s="182"/>
      <c r="L230" s="182"/>
      <c r="M230" s="202"/>
    </row>
    <row r="231" spans="1:13" s="236" customFormat="1" ht="21" x14ac:dyDescent="0.25">
      <c r="A231" s="206"/>
      <c r="B231" s="237" t="s">
        <v>1217</v>
      </c>
      <c r="C231" s="182"/>
      <c r="D231" s="182"/>
      <c r="E231" s="182"/>
      <c r="F231" s="182"/>
      <c r="G231" s="182"/>
      <c r="H231" s="182"/>
      <c r="I231" s="182"/>
      <c r="J231" s="182"/>
      <c r="K231" s="182"/>
      <c r="L231" s="182"/>
      <c r="M231" s="202"/>
    </row>
    <row r="232" spans="1:13" s="155" customFormat="1" ht="23.25" x14ac:dyDescent="0.35">
      <c r="B232" s="155" t="s">
        <v>1216</v>
      </c>
    </row>
    <row r="233" spans="1:13" s="202" customFormat="1" ht="18" x14ac:dyDescent="0.25">
      <c r="A233" s="235"/>
      <c r="B233" s="234"/>
      <c r="C233" s="234"/>
      <c r="D233" s="234"/>
      <c r="E233" s="182"/>
      <c r="F233" s="182"/>
      <c r="G233" s="182"/>
      <c r="H233" s="182"/>
      <c r="I233" s="182"/>
      <c r="J233" s="182"/>
      <c r="K233" s="182"/>
      <c r="L233" s="182"/>
      <c r="M233" s="206"/>
    </row>
    <row r="234" spans="1:13" s="199" customFormat="1" ht="20.25" x14ac:dyDescent="0.3">
      <c r="A234" s="206"/>
      <c r="B234" s="203"/>
      <c r="C234" s="203"/>
      <c r="D234" s="203"/>
      <c r="E234" s="203"/>
      <c r="F234" s="190" t="s">
        <v>1137</v>
      </c>
      <c r="G234" s="190" t="s">
        <v>1101</v>
      </c>
      <c r="H234" s="190" t="s">
        <v>579</v>
      </c>
      <c r="I234" s="190" t="s">
        <v>1136</v>
      </c>
    </row>
    <row r="235" spans="1:13" s="202" customFormat="1" ht="20.25" x14ac:dyDescent="0.3">
      <c r="A235" s="206" t="s">
        <v>1215</v>
      </c>
      <c r="B235" s="203" t="s">
        <v>1214</v>
      </c>
      <c r="C235" s="203"/>
      <c r="D235" s="203"/>
      <c r="E235" s="203"/>
      <c r="F235" s="205">
        <v>53043345723.329781</v>
      </c>
      <c r="G235" s="204">
        <v>1</v>
      </c>
      <c r="H235" s="205">
        <v>188698</v>
      </c>
      <c r="I235" s="204">
        <v>1</v>
      </c>
    </row>
    <row r="236" spans="1:13" s="202" customFormat="1" ht="7.5" customHeight="1" x14ac:dyDescent="0.3">
      <c r="A236" s="206"/>
      <c r="B236" s="203"/>
      <c r="C236" s="203"/>
      <c r="D236" s="203"/>
      <c r="E236" s="203"/>
      <c r="F236" s="205"/>
      <c r="G236" s="204"/>
      <c r="H236" s="205"/>
      <c r="I236" s="204"/>
    </row>
    <row r="237" spans="1:13" s="199" customFormat="1" ht="21" x14ac:dyDescent="0.25">
      <c r="A237" s="206"/>
      <c r="B237" s="157" t="s">
        <v>1213</v>
      </c>
      <c r="C237" s="145"/>
    </row>
    <row r="238" spans="1:13" s="155" customFormat="1" ht="23.25" x14ac:dyDescent="0.35">
      <c r="B238" s="155" t="s">
        <v>1212</v>
      </c>
    </row>
    <row r="239" spans="1:13" s="199" customFormat="1" ht="15" x14ac:dyDescent="0.2">
      <c r="A239" s="206"/>
    </row>
    <row r="240" spans="1:13" s="224" customFormat="1" ht="20.25" x14ac:dyDescent="0.3">
      <c r="A240" s="206" t="s">
        <v>1211</v>
      </c>
      <c r="B240" s="233" t="s">
        <v>1210</v>
      </c>
      <c r="C240" s="232"/>
      <c r="D240" s="232"/>
      <c r="E240" s="232"/>
      <c r="F240" s="190" t="s">
        <v>1137</v>
      </c>
      <c r="G240" s="190" t="s">
        <v>1101</v>
      </c>
      <c r="H240" s="190" t="s">
        <v>579</v>
      </c>
      <c r="I240" s="190" t="s">
        <v>1136</v>
      </c>
      <c r="J240" s="227"/>
      <c r="L240" s="226"/>
      <c r="M240" s="226"/>
    </row>
    <row r="241" spans="1:13" s="199" customFormat="1" ht="20.25" x14ac:dyDescent="0.3">
      <c r="A241" s="206" t="s">
        <v>1209</v>
      </c>
      <c r="B241" s="189" t="s">
        <v>1208</v>
      </c>
      <c r="C241" s="189"/>
      <c r="D241" s="189"/>
      <c r="E241" s="189"/>
      <c r="F241" s="195">
        <v>40808959173.239677</v>
      </c>
      <c r="G241" s="211">
        <v>0.76935115266100151</v>
      </c>
      <c r="H241" s="195">
        <v>149322</v>
      </c>
      <c r="I241" s="211">
        <v>0.79132794200256495</v>
      </c>
      <c r="J241" s="210"/>
      <c r="K241" s="210"/>
      <c r="L241" s="202"/>
      <c r="M241" s="202"/>
    </row>
    <row r="242" spans="1:13" s="199" customFormat="1" ht="20.25" x14ac:dyDescent="0.3">
      <c r="A242" s="206" t="s">
        <v>1207</v>
      </c>
      <c r="B242" s="189" t="s">
        <v>1206</v>
      </c>
      <c r="C242" s="189"/>
      <c r="D242" s="189"/>
      <c r="E242" s="189"/>
      <c r="F242" s="195">
        <v>12234386550.089983</v>
      </c>
      <c r="G242" s="211">
        <v>0.23064884733899854</v>
      </c>
      <c r="H242" s="195">
        <v>39376</v>
      </c>
      <c r="I242" s="211">
        <v>0.20867205799743505</v>
      </c>
      <c r="J242" s="210"/>
      <c r="K242" s="210"/>
      <c r="L242" s="202"/>
      <c r="M242" s="202"/>
    </row>
    <row r="243" spans="1:13" s="199" customFormat="1" ht="21" thickBot="1" x14ac:dyDescent="0.35">
      <c r="A243" s="206"/>
      <c r="B243" s="185" t="s">
        <v>196</v>
      </c>
      <c r="C243" s="185"/>
      <c r="D243" s="185"/>
      <c r="E243" s="185"/>
      <c r="F243" s="209">
        <v>53043345723.329659</v>
      </c>
      <c r="G243" s="208">
        <v>1</v>
      </c>
      <c r="H243" s="231">
        <v>188698</v>
      </c>
      <c r="I243" s="208">
        <v>1</v>
      </c>
      <c r="J243" s="207"/>
      <c r="K243" s="207"/>
      <c r="L243" s="202"/>
      <c r="M243" s="202"/>
    </row>
    <row r="244" spans="1:13" s="199" customFormat="1" ht="16.5" thickTop="1" x14ac:dyDescent="0.25">
      <c r="A244" s="206"/>
      <c r="B244" s="230"/>
      <c r="C244" s="230"/>
      <c r="D244" s="230"/>
      <c r="E244" s="230"/>
      <c r="F244" s="210"/>
      <c r="G244" s="210"/>
      <c r="H244" s="210"/>
      <c r="I244" s="229"/>
      <c r="J244" s="207"/>
      <c r="K244" s="207"/>
      <c r="L244" s="202"/>
      <c r="M244" s="202"/>
    </row>
    <row r="245" spans="1:13" s="155" customFormat="1" ht="23.25" x14ac:dyDescent="0.35">
      <c r="B245" s="155" t="s">
        <v>1205</v>
      </c>
    </row>
    <row r="246" spans="1:13" s="202" customFormat="1" ht="20.25" x14ac:dyDescent="0.3">
      <c r="A246" s="206"/>
      <c r="B246" s="203"/>
      <c r="C246" s="203"/>
      <c r="D246" s="203"/>
      <c r="E246" s="203"/>
      <c r="F246" s="205"/>
      <c r="G246" s="204"/>
      <c r="H246" s="203"/>
      <c r="I246" s="203"/>
    </row>
    <row r="247" spans="1:13" s="224" customFormat="1" ht="20.25" x14ac:dyDescent="0.3">
      <c r="A247" s="216" t="s">
        <v>1204</v>
      </c>
      <c r="B247" s="215" t="s">
        <v>1203</v>
      </c>
      <c r="C247" s="215"/>
      <c r="D247" s="215"/>
      <c r="E247" s="215"/>
      <c r="F247" s="190" t="s">
        <v>1137</v>
      </c>
      <c r="G247" s="190" t="s">
        <v>1136</v>
      </c>
      <c r="H247" s="190" t="s">
        <v>579</v>
      </c>
      <c r="I247" s="190" t="s">
        <v>1136</v>
      </c>
      <c r="L247" s="226"/>
    </row>
    <row r="248" spans="1:13" s="199" customFormat="1" ht="20.25" x14ac:dyDescent="0.3">
      <c r="A248" s="216" t="s">
        <v>1202</v>
      </c>
      <c r="B248" s="189" t="s">
        <v>1201</v>
      </c>
      <c r="C248" s="189"/>
      <c r="D248" s="189"/>
      <c r="E248" s="189"/>
      <c r="F248" s="195">
        <v>3194716.5799999996</v>
      </c>
      <c r="G248" s="211">
        <v>6.022841388368326E-5</v>
      </c>
      <c r="H248" s="195">
        <v>16</v>
      </c>
      <c r="I248" s="211">
        <v>8.4791571717771251E-5</v>
      </c>
      <c r="J248" s="210"/>
      <c r="K248" s="210"/>
      <c r="L248" s="202"/>
    </row>
    <row r="249" spans="1:13" s="199" customFormat="1" ht="20.25" x14ac:dyDescent="0.3">
      <c r="A249" s="216" t="s">
        <v>1200</v>
      </c>
      <c r="B249" s="189" t="s">
        <v>1199</v>
      </c>
      <c r="C249" s="189"/>
      <c r="D249" s="189"/>
      <c r="E249" s="189"/>
      <c r="F249" s="195">
        <v>10818720.259999998</v>
      </c>
      <c r="G249" s="211">
        <v>2.0395998993784587E-4</v>
      </c>
      <c r="H249" s="195">
        <v>43</v>
      </c>
      <c r="I249" s="211">
        <v>2.2787734899151025E-4</v>
      </c>
      <c r="J249" s="210"/>
      <c r="K249" s="210"/>
      <c r="L249" s="202"/>
    </row>
    <row r="250" spans="1:13" s="199" customFormat="1" ht="20.25" x14ac:dyDescent="0.3">
      <c r="A250" s="216" t="s">
        <v>1198</v>
      </c>
      <c r="B250" s="189" t="s">
        <v>1197</v>
      </c>
      <c r="C250" s="189"/>
      <c r="D250" s="189"/>
      <c r="E250" s="189"/>
      <c r="F250" s="195">
        <v>8219370729.6899624</v>
      </c>
      <c r="G250" s="211">
        <v>0.15495573700349932</v>
      </c>
      <c r="H250" s="195">
        <v>27709</v>
      </c>
      <c r="I250" s="211">
        <v>0.14684310379548274</v>
      </c>
      <c r="J250" s="210"/>
      <c r="K250" s="210"/>
      <c r="L250" s="202"/>
    </row>
    <row r="251" spans="1:13" s="199" customFormat="1" ht="20.25" x14ac:dyDescent="0.3">
      <c r="A251" s="216" t="s">
        <v>1196</v>
      </c>
      <c r="B251" s="189" t="s">
        <v>1195</v>
      </c>
      <c r="C251" s="189"/>
      <c r="D251" s="189"/>
      <c r="E251" s="189"/>
      <c r="F251" s="195">
        <v>21477754227.979782</v>
      </c>
      <c r="G251" s="211">
        <v>0.40490949307772228</v>
      </c>
      <c r="H251" s="195">
        <v>77010</v>
      </c>
      <c r="I251" s="211">
        <v>0.40811243362409777</v>
      </c>
      <c r="J251" s="210"/>
      <c r="K251" s="210"/>
      <c r="L251" s="202"/>
    </row>
    <row r="252" spans="1:13" s="199" customFormat="1" ht="20.25" x14ac:dyDescent="0.3">
      <c r="A252" s="216" t="s">
        <v>1194</v>
      </c>
      <c r="B252" s="189" t="s">
        <v>1193</v>
      </c>
      <c r="C252" s="189"/>
      <c r="D252" s="189"/>
      <c r="E252" s="189"/>
      <c r="F252" s="195">
        <v>17032030078.549904</v>
      </c>
      <c r="G252" s="211">
        <v>0.32109645133223241</v>
      </c>
      <c r="H252" s="195">
        <v>59222</v>
      </c>
      <c r="I252" s="211">
        <v>0.31384540376686559</v>
      </c>
      <c r="J252" s="210"/>
      <c r="K252" s="210"/>
      <c r="L252" s="202"/>
    </row>
    <row r="253" spans="1:13" s="199" customFormat="1" ht="20.25" x14ac:dyDescent="0.3">
      <c r="A253" s="216" t="s">
        <v>1192</v>
      </c>
      <c r="B253" s="189" t="s">
        <v>1191</v>
      </c>
      <c r="C253" s="189"/>
      <c r="D253" s="189"/>
      <c r="E253" s="189"/>
      <c r="F253" s="195">
        <v>5769552616.1200161</v>
      </c>
      <c r="G253" s="211">
        <v>0.10877052601873181</v>
      </c>
      <c r="H253" s="195">
        <v>22190</v>
      </c>
      <c r="I253" s="211">
        <v>0.117595311026084</v>
      </c>
      <c r="J253" s="210"/>
      <c r="K253" s="210"/>
      <c r="L253" s="202"/>
    </row>
    <row r="254" spans="1:13" s="199" customFormat="1" ht="20.25" x14ac:dyDescent="0.3">
      <c r="A254" s="216" t="s">
        <v>1190</v>
      </c>
      <c r="B254" s="189" t="s">
        <v>1189</v>
      </c>
      <c r="C254" s="189"/>
      <c r="D254" s="189"/>
      <c r="E254" s="189"/>
      <c r="F254" s="195">
        <v>530624634.15000033</v>
      </c>
      <c r="G254" s="211">
        <v>1.0003604163992612E-2</v>
      </c>
      <c r="H254" s="195">
        <v>2508</v>
      </c>
      <c r="I254" s="211">
        <v>1.3291078866760644E-2</v>
      </c>
      <c r="J254" s="210"/>
      <c r="K254" s="210"/>
      <c r="L254" s="202"/>
    </row>
    <row r="255" spans="1:13" s="199" customFormat="1" ht="21" thickBot="1" x14ac:dyDescent="0.35">
      <c r="A255" s="216"/>
      <c r="B255" s="185" t="s">
        <v>196</v>
      </c>
      <c r="C255" s="185"/>
      <c r="D255" s="185"/>
      <c r="E255" s="185"/>
      <c r="F255" s="228">
        <v>53043345723.329666</v>
      </c>
      <c r="G255" s="173">
        <v>1</v>
      </c>
      <c r="H255" s="172">
        <v>188698</v>
      </c>
      <c r="I255" s="173">
        <v>1.0000000000000002</v>
      </c>
      <c r="J255" s="207"/>
      <c r="K255" s="207"/>
      <c r="L255" s="202"/>
    </row>
    <row r="256" spans="1:13" s="202" customFormat="1" ht="21" thickTop="1" x14ac:dyDescent="0.3">
      <c r="A256" s="206"/>
      <c r="B256" s="203"/>
      <c r="C256" s="203"/>
      <c r="D256" s="203"/>
      <c r="E256" s="203"/>
      <c r="F256" s="205"/>
      <c r="G256" s="204"/>
      <c r="H256" s="203"/>
      <c r="I256" s="203"/>
    </row>
    <row r="257" spans="1:18" s="155" customFormat="1" ht="23.25" x14ac:dyDescent="0.35">
      <c r="B257" s="155" t="s">
        <v>1188</v>
      </c>
    </row>
    <row r="258" spans="1:18" s="202" customFormat="1" ht="20.25" x14ac:dyDescent="0.3">
      <c r="A258" s="206"/>
      <c r="B258" s="203"/>
      <c r="C258" s="203"/>
      <c r="D258" s="203"/>
      <c r="E258" s="203"/>
      <c r="F258" s="205"/>
      <c r="G258" s="204"/>
      <c r="H258" s="203"/>
      <c r="I258" s="203"/>
    </row>
    <row r="259" spans="1:18" s="224" customFormat="1" ht="20.25" x14ac:dyDescent="0.3">
      <c r="A259" s="206" t="s">
        <v>1187</v>
      </c>
      <c r="B259" s="215" t="s">
        <v>1186</v>
      </c>
      <c r="C259" s="215"/>
      <c r="D259" s="215"/>
      <c r="E259" s="215"/>
      <c r="F259" s="190" t="s">
        <v>1137</v>
      </c>
      <c r="G259" s="190" t="s">
        <v>1101</v>
      </c>
      <c r="H259" s="190" t="s">
        <v>579</v>
      </c>
      <c r="I259" s="190" t="s">
        <v>1136</v>
      </c>
      <c r="L259" s="226"/>
      <c r="M259" s="226"/>
    </row>
    <row r="260" spans="1:18" s="199" customFormat="1" ht="20.25" x14ac:dyDescent="0.3">
      <c r="A260" s="206" t="s">
        <v>1185</v>
      </c>
      <c r="B260" s="189" t="s">
        <v>1184</v>
      </c>
      <c r="C260" s="189"/>
      <c r="D260" s="189"/>
      <c r="E260" s="189"/>
      <c r="F260" s="195">
        <v>8670027099.7099724</v>
      </c>
      <c r="G260" s="211">
        <v>0.16345173897838505</v>
      </c>
      <c r="H260" s="195">
        <v>30764</v>
      </c>
      <c r="I260" s="211">
        <v>0.16303299452034467</v>
      </c>
      <c r="K260" s="210"/>
      <c r="L260" s="202"/>
      <c r="M260" s="202"/>
    </row>
    <row r="261" spans="1:18" s="199" customFormat="1" ht="20.25" x14ac:dyDescent="0.3">
      <c r="A261" s="206" t="s">
        <v>1183</v>
      </c>
      <c r="B261" s="189" t="s">
        <v>1183</v>
      </c>
      <c r="C261" s="189"/>
      <c r="D261" s="189"/>
      <c r="E261" s="189"/>
      <c r="F261" s="195">
        <v>44373318623.620033</v>
      </c>
      <c r="G261" s="211">
        <v>0.83654826102161506</v>
      </c>
      <c r="H261" s="195">
        <v>157934</v>
      </c>
      <c r="I261" s="211">
        <v>0.8369670054796553</v>
      </c>
      <c r="K261" s="210"/>
      <c r="L261" s="202"/>
      <c r="M261" s="202"/>
    </row>
    <row r="262" spans="1:18" s="199" customFormat="1" ht="21" thickBot="1" x14ac:dyDescent="0.35">
      <c r="A262" s="206"/>
      <c r="B262" s="185" t="s">
        <v>196</v>
      </c>
      <c r="C262" s="185"/>
      <c r="D262" s="185"/>
      <c r="E262" s="185"/>
      <c r="F262" s="209">
        <v>53043345723.330002</v>
      </c>
      <c r="G262" s="208">
        <v>1</v>
      </c>
      <c r="H262" s="209">
        <v>188698</v>
      </c>
      <c r="I262" s="208">
        <v>1</v>
      </c>
      <c r="K262" s="207"/>
      <c r="L262" s="202"/>
      <c r="M262" s="202"/>
    </row>
    <row r="263" spans="1:18" s="202" customFormat="1" ht="21" thickTop="1" x14ac:dyDescent="0.3">
      <c r="A263" s="206"/>
      <c r="B263" s="203"/>
      <c r="C263" s="203"/>
      <c r="D263" s="203"/>
      <c r="E263" s="203"/>
      <c r="F263" s="205"/>
      <c r="G263" s="204"/>
      <c r="H263" s="203"/>
      <c r="I263" s="203"/>
    </row>
    <row r="264" spans="1:18" s="155" customFormat="1" ht="23.25" x14ac:dyDescent="0.35">
      <c r="B264" s="155" t="s">
        <v>1182</v>
      </c>
    </row>
    <row r="265" spans="1:18" s="202" customFormat="1" ht="20.25" x14ac:dyDescent="0.3">
      <c r="A265" s="206"/>
      <c r="B265" s="203"/>
      <c r="C265" s="203"/>
      <c r="D265" s="203"/>
      <c r="E265" s="203"/>
      <c r="F265" s="205"/>
      <c r="G265" s="204"/>
      <c r="H265" s="203"/>
      <c r="I265" s="203"/>
    </row>
    <row r="266" spans="1:18" s="224" customFormat="1" ht="20.25" x14ac:dyDescent="0.3">
      <c r="A266" s="216" t="s">
        <v>1181</v>
      </c>
      <c r="B266" s="215" t="s">
        <v>1180</v>
      </c>
      <c r="C266" s="215"/>
      <c r="D266" s="215"/>
      <c r="E266" s="215"/>
      <c r="F266" s="190" t="s">
        <v>1137</v>
      </c>
      <c r="G266" s="190" t="s">
        <v>1101</v>
      </c>
      <c r="H266" s="190" t="s">
        <v>579</v>
      </c>
      <c r="I266" s="190" t="s">
        <v>1136</v>
      </c>
      <c r="J266" s="227"/>
      <c r="L266" s="226"/>
      <c r="M266" s="226"/>
      <c r="N266" s="226"/>
      <c r="O266" s="226"/>
      <c r="Q266" s="225"/>
      <c r="R266" s="225"/>
    </row>
    <row r="267" spans="1:18" s="199" customFormat="1" ht="20.25" x14ac:dyDescent="0.3">
      <c r="A267" s="216" t="s">
        <v>1179</v>
      </c>
      <c r="B267" s="189" t="s">
        <v>1178</v>
      </c>
      <c r="C267" s="189"/>
      <c r="D267" s="189"/>
      <c r="E267" s="189"/>
      <c r="F267" s="195">
        <v>4226181007.8900046</v>
      </c>
      <c r="G267" s="211">
        <v>7.9674103325484802E-2</v>
      </c>
      <c r="H267" s="195">
        <v>16807</v>
      </c>
      <c r="I267" s="211">
        <v>8.9068246616286345E-2</v>
      </c>
      <c r="J267" s="210"/>
      <c r="L267" s="202"/>
      <c r="M267" s="202"/>
      <c r="N267" s="202"/>
      <c r="O267" s="202"/>
      <c r="Q267" s="217"/>
      <c r="R267" s="217"/>
    </row>
    <row r="268" spans="1:18" s="199" customFormat="1" ht="20.25" x14ac:dyDescent="0.3">
      <c r="A268" s="216" t="s">
        <v>1177</v>
      </c>
      <c r="B268" s="189" t="s">
        <v>1176</v>
      </c>
      <c r="C268" s="189"/>
      <c r="D268" s="189"/>
      <c r="E268" s="189"/>
      <c r="F268" s="195">
        <v>4874235809.2000065</v>
      </c>
      <c r="G268" s="211">
        <v>9.1891560434812072E-2</v>
      </c>
      <c r="H268" s="195">
        <v>18608</v>
      </c>
      <c r="I268" s="211">
        <v>9.8612597907767968E-2</v>
      </c>
      <c r="J268" s="210"/>
      <c r="L268" s="202"/>
      <c r="M268" s="202"/>
      <c r="N268" s="223"/>
      <c r="O268" s="202"/>
      <c r="Q268" s="217"/>
      <c r="R268" s="217"/>
    </row>
    <row r="269" spans="1:18" s="199" customFormat="1" ht="20.25" x14ac:dyDescent="0.3">
      <c r="A269" s="216" t="s">
        <v>1175</v>
      </c>
      <c r="B269" s="189" t="s">
        <v>1174</v>
      </c>
      <c r="C269" s="189"/>
      <c r="D269" s="189"/>
      <c r="E269" s="189"/>
      <c r="F269" s="195">
        <v>12003554245.919983</v>
      </c>
      <c r="G269" s="211">
        <v>0.22629707991139175</v>
      </c>
      <c r="H269" s="195">
        <v>44746</v>
      </c>
      <c r="I269" s="211">
        <v>0.23713022925521204</v>
      </c>
      <c r="J269" s="210"/>
      <c r="L269" s="202"/>
      <c r="M269" s="202"/>
      <c r="N269" s="223"/>
      <c r="O269" s="202"/>
      <c r="Q269" s="217"/>
      <c r="R269" s="217"/>
    </row>
    <row r="270" spans="1:18" s="199" customFormat="1" ht="20.25" x14ac:dyDescent="0.3">
      <c r="A270" s="216" t="s">
        <v>1173</v>
      </c>
      <c r="B270" s="189" t="s">
        <v>1172</v>
      </c>
      <c r="C270" s="189"/>
      <c r="D270" s="189"/>
      <c r="E270" s="189"/>
      <c r="F270" s="195">
        <v>11368596356.099911</v>
      </c>
      <c r="G270" s="211">
        <v>0.21432653240611252</v>
      </c>
      <c r="H270" s="195">
        <v>39968</v>
      </c>
      <c r="I270" s="211">
        <v>0.21180934615099259</v>
      </c>
      <c r="J270" s="210"/>
      <c r="L270" s="202"/>
      <c r="M270" s="202"/>
      <c r="N270" s="223"/>
      <c r="O270" s="202"/>
      <c r="Q270" s="217"/>
      <c r="R270" s="217"/>
    </row>
    <row r="271" spans="1:18" s="199" customFormat="1" ht="20.25" x14ac:dyDescent="0.3">
      <c r="A271" s="216" t="s">
        <v>1171</v>
      </c>
      <c r="B271" s="189" t="s">
        <v>1170</v>
      </c>
      <c r="C271" s="189"/>
      <c r="D271" s="189"/>
      <c r="E271" s="189"/>
      <c r="F271" s="195">
        <v>8051369504.4900417</v>
      </c>
      <c r="G271" s="211">
        <v>0.15178849287685148</v>
      </c>
      <c r="H271" s="195">
        <v>25986</v>
      </c>
      <c r="I271" s="211">
        <v>0.13771211141612524</v>
      </c>
      <c r="J271" s="210"/>
      <c r="L271" s="222"/>
      <c r="M271" s="202"/>
      <c r="N271" s="223"/>
      <c r="O271" s="202"/>
      <c r="Q271" s="217"/>
      <c r="R271" s="217"/>
    </row>
    <row r="272" spans="1:18" s="199" customFormat="1" ht="20.25" x14ac:dyDescent="0.3">
      <c r="A272" s="216" t="s">
        <v>1169</v>
      </c>
      <c r="B272" s="189" t="s">
        <v>1168</v>
      </c>
      <c r="C272" s="189"/>
      <c r="D272" s="189"/>
      <c r="E272" s="189"/>
      <c r="F272" s="195">
        <v>5288006338.4400005</v>
      </c>
      <c r="G272" s="211">
        <v>9.9692171870564811E-2</v>
      </c>
      <c r="H272" s="195">
        <v>17608</v>
      </c>
      <c r="I272" s="211">
        <v>9.3313124675407269E-2</v>
      </c>
      <c r="J272" s="210"/>
      <c r="L272" s="222"/>
      <c r="M272" s="202"/>
      <c r="N272" s="223"/>
      <c r="O272" s="202"/>
      <c r="Q272" s="217"/>
      <c r="R272" s="217"/>
    </row>
    <row r="273" spans="1:18" s="199" customFormat="1" ht="20.25" x14ac:dyDescent="0.3">
      <c r="A273" s="216" t="s">
        <v>1167</v>
      </c>
      <c r="B273" s="189" t="s">
        <v>1166</v>
      </c>
      <c r="C273" s="189"/>
      <c r="D273" s="189"/>
      <c r="E273" s="189"/>
      <c r="F273" s="195">
        <v>5282893450.130023</v>
      </c>
      <c r="G273" s="211">
        <v>9.9595781112397974E-2</v>
      </c>
      <c r="H273" s="195">
        <v>16983</v>
      </c>
      <c r="I273" s="211">
        <v>9.0000953905181827E-2</v>
      </c>
      <c r="J273" s="210"/>
      <c r="L273" s="222"/>
      <c r="M273" s="202"/>
      <c r="N273" s="223"/>
      <c r="O273" s="202"/>
      <c r="Q273" s="217"/>
      <c r="R273" s="217"/>
    </row>
    <row r="274" spans="1:18" s="199" customFormat="1" ht="20.25" x14ac:dyDescent="0.3">
      <c r="A274" s="216" t="s">
        <v>1165</v>
      </c>
      <c r="B274" s="189" t="s">
        <v>1164</v>
      </c>
      <c r="C274" s="189"/>
      <c r="D274" s="189"/>
      <c r="E274" s="189"/>
      <c r="F274" s="195">
        <v>1294846935.7399974</v>
      </c>
      <c r="G274" s="211">
        <v>2.4411109783568703E-2</v>
      </c>
      <c r="H274" s="195">
        <v>5384</v>
      </c>
      <c r="I274" s="211">
        <v>2.8532363883030026E-2</v>
      </c>
      <c r="J274" s="210"/>
      <c r="K274" s="210"/>
      <c r="L274" s="222"/>
      <c r="M274" s="202"/>
      <c r="N274" s="202"/>
      <c r="O274" s="202"/>
      <c r="Q274" s="217"/>
      <c r="R274" s="217"/>
    </row>
    <row r="275" spans="1:18" s="199" customFormat="1" ht="20.25" x14ac:dyDescent="0.3">
      <c r="A275" s="216" t="s">
        <v>1163</v>
      </c>
      <c r="B275" s="189" t="s">
        <v>1162</v>
      </c>
      <c r="C275" s="189"/>
      <c r="D275" s="189"/>
      <c r="E275" s="189"/>
      <c r="F275" s="195">
        <v>569361806.5300014</v>
      </c>
      <c r="G275" s="211">
        <v>1.0733896943449778E-2</v>
      </c>
      <c r="H275" s="195">
        <v>2228</v>
      </c>
      <c r="I275" s="211">
        <v>1.1807226361699646E-2</v>
      </c>
      <c r="J275" s="210"/>
      <c r="K275" s="210"/>
      <c r="L275" s="222"/>
      <c r="M275" s="202"/>
      <c r="N275" s="202"/>
      <c r="O275" s="202"/>
      <c r="Q275" s="217"/>
      <c r="R275" s="217"/>
    </row>
    <row r="276" spans="1:18" s="199" customFormat="1" ht="20.25" x14ac:dyDescent="0.3">
      <c r="A276" s="216" t="s">
        <v>1161</v>
      </c>
      <c r="B276" s="189" t="s">
        <v>1160</v>
      </c>
      <c r="C276" s="189"/>
      <c r="D276" s="189"/>
      <c r="E276" s="189"/>
      <c r="F276" s="195">
        <v>21574659.66</v>
      </c>
      <c r="G276" s="211">
        <v>4.067364033281719E-4</v>
      </c>
      <c r="H276" s="195">
        <v>105</v>
      </c>
      <c r="I276" s="211">
        <v>5.5644468939787387E-4</v>
      </c>
      <c r="J276" s="210"/>
      <c r="K276" s="210"/>
      <c r="L276" s="222"/>
      <c r="M276" s="202"/>
      <c r="N276" s="202"/>
      <c r="O276" s="202"/>
      <c r="Q276" s="217"/>
      <c r="R276" s="217"/>
    </row>
    <row r="277" spans="1:18" s="199" customFormat="1" ht="20.25" x14ac:dyDescent="0.3">
      <c r="A277" s="216" t="s">
        <v>1159</v>
      </c>
      <c r="B277" s="189" t="s">
        <v>1158</v>
      </c>
      <c r="C277" s="189"/>
      <c r="D277" s="189"/>
      <c r="E277" s="189"/>
      <c r="F277" s="195">
        <v>62025707.579999998</v>
      </c>
      <c r="G277" s="211">
        <v>1.1693400318962032E-3</v>
      </c>
      <c r="H277" s="195">
        <v>272</v>
      </c>
      <c r="I277" s="211">
        <v>1.4414567192021113E-3</v>
      </c>
      <c r="J277" s="210"/>
      <c r="K277" s="210"/>
      <c r="L277" s="222"/>
      <c r="M277" s="202"/>
      <c r="N277" s="202"/>
      <c r="O277" s="202"/>
      <c r="Q277" s="217"/>
      <c r="R277" s="217"/>
    </row>
    <row r="278" spans="1:18" s="199" customFormat="1" ht="20.25" x14ac:dyDescent="0.3">
      <c r="A278" s="216" t="s">
        <v>1157</v>
      </c>
      <c r="B278" s="189" t="s">
        <v>1156</v>
      </c>
      <c r="C278" s="189"/>
      <c r="D278" s="189"/>
      <c r="E278" s="189"/>
      <c r="F278" s="195">
        <v>699901.65</v>
      </c>
      <c r="G278" s="211">
        <v>1.3194900141680983E-5</v>
      </c>
      <c r="H278" s="195">
        <v>3</v>
      </c>
      <c r="I278" s="211">
        <v>1.589841969708211E-5</v>
      </c>
      <c r="J278" s="210"/>
      <c r="K278" s="210"/>
      <c r="L278" s="222"/>
      <c r="M278" s="202"/>
      <c r="N278" s="202"/>
      <c r="O278" s="202"/>
      <c r="Q278" s="217"/>
      <c r="R278" s="217"/>
    </row>
    <row r="279" spans="1:18" s="199" customFormat="1" ht="21" thickBot="1" x14ac:dyDescent="0.35">
      <c r="A279" s="216"/>
      <c r="B279" s="185" t="s">
        <v>196</v>
      </c>
      <c r="C279" s="185"/>
      <c r="D279" s="185"/>
      <c r="E279" s="185"/>
      <c r="F279" s="221">
        <v>53043345723.329971</v>
      </c>
      <c r="G279" s="219">
        <v>1</v>
      </c>
      <c r="H279" s="220">
        <v>188698</v>
      </c>
      <c r="I279" s="219">
        <v>1.0000000000000002</v>
      </c>
      <c r="J279" s="218"/>
      <c r="K279" s="207"/>
      <c r="L279" s="202"/>
      <c r="M279" s="202"/>
      <c r="N279" s="202"/>
      <c r="O279" s="202"/>
      <c r="Q279" s="217"/>
      <c r="R279" s="217"/>
    </row>
    <row r="280" spans="1:18" s="202" customFormat="1" ht="21" thickTop="1" x14ac:dyDescent="0.3">
      <c r="A280" s="206"/>
      <c r="B280" s="203"/>
      <c r="C280" s="203"/>
      <c r="D280" s="203"/>
      <c r="E280" s="203"/>
      <c r="F280" s="205"/>
      <c r="G280" s="204"/>
      <c r="H280" s="203"/>
      <c r="I280" s="203"/>
    </row>
    <row r="281" spans="1:18" s="155" customFormat="1" ht="23.25" x14ac:dyDescent="0.35">
      <c r="B281" s="155" t="s">
        <v>1155</v>
      </c>
    </row>
    <row r="282" spans="1:18" s="202" customFormat="1" ht="20.25" x14ac:dyDescent="0.3">
      <c r="A282" s="206" t="s">
        <v>1154</v>
      </c>
      <c r="B282" s="203"/>
      <c r="C282" s="203"/>
      <c r="D282" s="203"/>
      <c r="E282" s="203"/>
      <c r="F282" s="205"/>
      <c r="G282" s="204"/>
      <c r="H282" s="203"/>
      <c r="I282" s="203"/>
    </row>
    <row r="283" spans="1:18" s="199" customFormat="1" ht="20.25" x14ac:dyDescent="0.3">
      <c r="A283" s="216"/>
      <c r="B283" s="215" t="s">
        <v>1153</v>
      </c>
      <c r="C283" s="215"/>
      <c r="D283" s="189"/>
      <c r="E283" s="189"/>
      <c r="F283" s="190" t="s">
        <v>1137</v>
      </c>
      <c r="G283" s="190" t="s">
        <v>1101</v>
      </c>
      <c r="H283" s="190" t="s">
        <v>579</v>
      </c>
      <c r="I283" s="190" t="s">
        <v>1136</v>
      </c>
    </row>
    <row r="284" spans="1:18" s="199" customFormat="1" ht="18.75" customHeight="1" x14ac:dyDescent="0.3">
      <c r="A284" s="170" t="s">
        <v>1152</v>
      </c>
      <c r="B284" s="214" t="s">
        <v>740</v>
      </c>
      <c r="C284" s="214"/>
      <c r="D284" s="214"/>
      <c r="E284" s="213"/>
      <c r="F284" s="195">
        <v>1184400394.9900038</v>
      </c>
      <c r="G284" s="211">
        <v>2.2328915697885064E-2</v>
      </c>
      <c r="H284" s="195">
        <v>17898</v>
      </c>
      <c r="I284" s="211">
        <v>9.4849971912791875E-2</v>
      </c>
    </row>
    <row r="285" spans="1:18" s="199" customFormat="1" ht="18.75" customHeight="1" x14ac:dyDescent="0.3">
      <c r="A285" s="171" t="s">
        <v>1151</v>
      </c>
      <c r="B285" s="214" t="s">
        <v>738</v>
      </c>
      <c r="C285" s="214"/>
      <c r="D285" s="214"/>
      <c r="E285" s="213"/>
      <c r="F285" s="195">
        <v>7953888011.2700081</v>
      </c>
      <c r="G285" s="211">
        <v>0.14995072242910357</v>
      </c>
      <c r="H285" s="195">
        <v>51767</v>
      </c>
      <c r="I285" s="211">
        <v>0.27433783081961655</v>
      </c>
    </row>
    <row r="286" spans="1:18" s="199" customFormat="1" ht="18.75" customHeight="1" x14ac:dyDescent="0.3">
      <c r="A286" s="171" t="s">
        <v>1150</v>
      </c>
      <c r="B286" s="214" t="s">
        <v>736</v>
      </c>
      <c r="C286" s="214"/>
      <c r="D286" s="214"/>
      <c r="E286" s="213"/>
      <c r="F286" s="195">
        <v>12771996250.749971</v>
      </c>
      <c r="G286" s="211">
        <v>0.24078413751213512</v>
      </c>
      <c r="H286" s="195">
        <v>51503</v>
      </c>
      <c r="I286" s="211">
        <v>0.2729387698862733</v>
      </c>
    </row>
    <row r="287" spans="1:18" s="199" customFormat="1" ht="18.75" customHeight="1" x14ac:dyDescent="0.3">
      <c r="A287" s="171" t="s">
        <v>1149</v>
      </c>
      <c r="B287" s="214" t="s">
        <v>734</v>
      </c>
      <c r="C287" s="214"/>
      <c r="D287" s="214"/>
      <c r="E287" s="213"/>
      <c r="F287" s="195">
        <v>11159061690.359884</v>
      </c>
      <c r="G287" s="211">
        <v>0.21037627883740079</v>
      </c>
      <c r="H287" s="195">
        <v>32352</v>
      </c>
      <c r="I287" s="211">
        <v>0.17144855801333347</v>
      </c>
    </row>
    <row r="288" spans="1:18" s="199" customFormat="1" ht="18.75" customHeight="1" x14ac:dyDescent="0.3">
      <c r="A288" s="171" t="s">
        <v>1148</v>
      </c>
      <c r="B288" s="214" t="s">
        <v>732</v>
      </c>
      <c r="C288" s="214"/>
      <c r="D288" s="214"/>
      <c r="E288" s="213"/>
      <c r="F288" s="195">
        <v>7457507493.9699736</v>
      </c>
      <c r="G288" s="211">
        <v>0.14059270568768009</v>
      </c>
      <c r="H288" s="195">
        <v>16756</v>
      </c>
      <c r="I288" s="211">
        <v>8.8797973481435949E-2</v>
      </c>
    </row>
    <row r="289" spans="1:11" s="199" customFormat="1" ht="18.75" customHeight="1" x14ac:dyDescent="0.3">
      <c r="A289" s="171" t="s">
        <v>1147</v>
      </c>
      <c r="B289" s="214" t="s">
        <v>730</v>
      </c>
      <c r="C289" s="214"/>
      <c r="D289" s="214"/>
      <c r="E289" s="213"/>
      <c r="F289" s="195">
        <v>4581030333.6599922</v>
      </c>
      <c r="G289" s="211">
        <v>8.6363902412082166E-2</v>
      </c>
      <c r="H289" s="195">
        <v>8404</v>
      </c>
      <c r="I289" s="211">
        <v>4.4536773044759351E-2</v>
      </c>
    </row>
    <row r="290" spans="1:11" s="199" customFormat="1" ht="18.75" customHeight="1" x14ac:dyDescent="0.3">
      <c r="A290" s="171" t="s">
        <v>1146</v>
      </c>
      <c r="B290" s="214" t="s">
        <v>728</v>
      </c>
      <c r="C290" s="214"/>
      <c r="D290" s="214"/>
      <c r="E290" s="213"/>
      <c r="F290" s="195">
        <v>2842260427.9299889</v>
      </c>
      <c r="G290" s="211">
        <v>5.3583732118916663E-2</v>
      </c>
      <c r="H290" s="195">
        <v>4413</v>
      </c>
      <c r="I290" s="211">
        <v>2.3386575374407782E-2</v>
      </c>
    </row>
    <row r="291" spans="1:11" s="199" customFormat="1" ht="18.75" customHeight="1" x14ac:dyDescent="0.3">
      <c r="A291" s="171" t="s">
        <v>1145</v>
      </c>
      <c r="B291" s="214" t="s">
        <v>726</v>
      </c>
      <c r="C291" s="214"/>
      <c r="D291" s="214"/>
      <c r="E291" s="213"/>
      <c r="F291" s="195">
        <v>1704931084.0899992</v>
      </c>
      <c r="G291" s="211">
        <v>3.2142223701023577E-2</v>
      </c>
      <c r="H291" s="195">
        <v>2285</v>
      </c>
      <c r="I291" s="211">
        <v>1.2109296335944207E-2</v>
      </c>
    </row>
    <row r="292" spans="1:11" s="199" customFormat="1" ht="18.75" customHeight="1" x14ac:dyDescent="0.3">
      <c r="A292" s="171" t="s">
        <v>1144</v>
      </c>
      <c r="B292" s="214" t="s">
        <v>724</v>
      </c>
      <c r="C292" s="214"/>
      <c r="D292" s="214"/>
      <c r="E292" s="213"/>
      <c r="F292" s="195">
        <v>1090464732</v>
      </c>
      <c r="G292" s="211">
        <v>2.0557993036257247E-2</v>
      </c>
      <c r="H292" s="195">
        <v>1288</v>
      </c>
      <c r="I292" s="211">
        <v>6.8257215232805863E-3</v>
      </c>
    </row>
    <row r="293" spans="1:11" s="199" customFormat="1" ht="18.75" customHeight="1" x14ac:dyDescent="0.3">
      <c r="A293" s="171" t="s">
        <v>1143</v>
      </c>
      <c r="B293" s="214" t="s">
        <v>722</v>
      </c>
      <c r="C293" s="214"/>
      <c r="D293" s="214"/>
      <c r="E293" s="213"/>
      <c r="F293" s="195">
        <v>785719834.67999983</v>
      </c>
      <c r="G293" s="211">
        <v>1.4812787993771294E-2</v>
      </c>
      <c r="H293" s="195">
        <v>829</v>
      </c>
      <c r="I293" s="211">
        <v>4.3932633096270234E-3</v>
      </c>
    </row>
    <row r="294" spans="1:11" s="199" customFormat="1" ht="20.25" x14ac:dyDescent="0.3">
      <c r="A294" s="171" t="s">
        <v>1142</v>
      </c>
      <c r="B294" s="214" t="s">
        <v>1141</v>
      </c>
      <c r="C294" s="214"/>
      <c r="D294" s="214"/>
      <c r="E294" s="213"/>
      <c r="F294" s="195">
        <v>1512085469.6299987</v>
      </c>
      <c r="G294" s="211">
        <v>2.8506600573744444E-2</v>
      </c>
      <c r="H294" s="195">
        <v>1203</v>
      </c>
      <c r="I294" s="211">
        <v>6.3752662985299257E-3</v>
      </c>
    </row>
    <row r="295" spans="1:11" s="199" customFormat="1" ht="21" thickBot="1" x14ac:dyDescent="0.35">
      <c r="A295" s="206"/>
      <c r="B295" s="185" t="s">
        <v>196</v>
      </c>
      <c r="C295" s="185"/>
      <c r="D295" s="185"/>
      <c r="E295" s="185"/>
      <c r="F295" s="209">
        <v>53043345723.329819</v>
      </c>
      <c r="G295" s="208">
        <v>1.0000000000000002</v>
      </c>
      <c r="H295" s="209">
        <v>188698</v>
      </c>
      <c r="I295" s="208">
        <v>0.99999999999999989</v>
      </c>
    </row>
    <row r="296" spans="1:11" s="202" customFormat="1" ht="21" thickTop="1" x14ac:dyDescent="0.3">
      <c r="A296" s="206"/>
      <c r="B296" s="203"/>
      <c r="C296" s="203"/>
      <c r="D296" s="203"/>
      <c r="E296" s="203"/>
      <c r="F296" s="205"/>
      <c r="G296" s="204"/>
      <c r="H296" s="203"/>
      <c r="I296" s="203"/>
    </row>
    <row r="297" spans="1:11" s="155" customFormat="1" ht="23.25" x14ac:dyDescent="0.35">
      <c r="B297" s="155" t="s">
        <v>1140</v>
      </c>
    </row>
    <row r="298" spans="1:11" s="202" customFormat="1" ht="20.25" x14ac:dyDescent="0.3">
      <c r="A298" s="206"/>
      <c r="B298" s="203"/>
      <c r="C298" s="203"/>
      <c r="D298" s="203"/>
      <c r="E298" s="203"/>
      <c r="F298" s="205"/>
      <c r="G298" s="204"/>
      <c r="H298" s="203"/>
      <c r="I298" s="203"/>
    </row>
    <row r="299" spans="1:11" s="199" customFormat="1" ht="20.25" x14ac:dyDescent="0.3">
      <c r="A299" s="206" t="s">
        <v>1139</v>
      </c>
      <c r="B299" s="192" t="s">
        <v>1138</v>
      </c>
      <c r="C299" s="192"/>
      <c r="D299" s="192"/>
      <c r="E299" s="192"/>
      <c r="F299" s="190" t="s">
        <v>1137</v>
      </c>
      <c r="G299" s="191" t="s">
        <v>1101</v>
      </c>
      <c r="H299" s="190" t="s">
        <v>579</v>
      </c>
      <c r="I299" s="191" t="s">
        <v>1136</v>
      </c>
    </row>
    <row r="300" spans="1:11" s="202" customFormat="1" ht="20.25" x14ac:dyDescent="0.3">
      <c r="A300" s="206" t="s">
        <v>1135</v>
      </c>
      <c r="B300" s="189" t="s">
        <v>1134</v>
      </c>
      <c r="C300" s="189"/>
      <c r="D300" s="189"/>
      <c r="E300" s="189"/>
      <c r="F300" s="195">
        <v>37228711540.040268</v>
      </c>
      <c r="G300" s="211">
        <v>0.70185451223650541</v>
      </c>
      <c r="H300" s="195">
        <v>125394</v>
      </c>
      <c r="I300" s="211">
        <v>0.66452214649863806</v>
      </c>
      <c r="K300" s="210"/>
    </row>
    <row r="301" spans="1:11" s="202" customFormat="1" ht="20.25" x14ac:dyDescent="0.3">
      <c r="A301" s="206" t="s">
        <v>1133</v>
      </c>
      <c r="B301" s="189" t="s">
        <v>1132</v>
      </c>
      <c r="C301" s="189"/>
      <c r="D301" s="212"/>
      <c r="E301" s="189"/>
      <c r="F301" s="195">
        <v>3031122689.369998</v>
      </c>
      <c r="G301" s="211">
        <v>5.7144259058998399E-2</v>
      </c>
      <c r="H301" s="195">
        <v>10657</v>
      </c>
      <c r="I301" s="211">
        <v>5.6476486237268017E-2</v>
      </c>
      <c r="K301" s="210"/>
    </row>
    <row r="302" spans="1:11" s="202" customFormat="1" ht="20.25" x14ac:dyDescent="0.3">
      <c r="A302" s="206" t="s">
        <v>1131</v>
      </c>
      <c r="B302" s="189" t="s">
        <v>1130</v>
      </c>
      <c r="C302" s="189"/>
      <c r="D302" s="212"/>
      <c r="E302" s="189"/>
      <c r="F302" s="195">
        <v>1699949109.5399995</v>
      </c>
      <c r="G302" s="211">
        <v>3.2048300995317969E-2</v>
      </c>
      <c r="H302" s="195">
        <v>6339</v>
      </c>
      <c r="I302" s="211">
        <v>3.3593360819934498E-2</v>
      </c>
      <c r="K302" s="210"/>
    </row>
    <row r="303" spans="1:11" s="202" customFormat="1" ht="20.25" x14ac:dyDescent="0.3">
      <c r="A303" s="206" t="s">
        <v>1129</v>
      </c>
      <c r="B303" s="189" t="s">
        <v>1128</v>
      </c>
      <c r="C303" s="189"/>
      <c r="D303" s="189"/>
      <c r="E303" s="189"/>
      <c r="F303" s="195">
        <v>2250642845.4099922</v>
      </c>
      <c r="G303" s="211">
        <v>4.2430258022357066E-2</v>
      </c>
      <c r="H303" s="195">
        <v>8071</v>
      </c>
      <c r="I303" s="211">
        <v>4.2772048458383234E-2</v>
      </c>
      <c r="K303" s="210"/>
    </row>
    <row r="304" spans="1:11" s="202" customFormat="1" ht="20.25" x14ac:dyDescent="0.3">
      <c r="A304" s="206" t="s">
        <v>1127</v>
      </c>
      <c r="B304" s="189" t="s">
        <v>1126</v>
      </c>
      <c r="C304" s="189"/>
      <c r="D304" s="189"/>
      <c r="E304" s="189"/>
      <c r="F304" s="195">
        <v>8783823542.5999756</v>
      </c>
      <c r="G304" s="211">
        <v>0.16559708711467189</v>
      </c>
      <c r="H304" s="195">
        <v>37976</v>
      </c>
      <c r="I304" s="211">
        <v>0.20125279547213007</v>
      </c>
      <c r="K304" s="210"/>
    </row>
    <row r="305" spans="1:18" s="202" customFormat="1" ht="20.25" x14ac:dyDescent="0.3">
      <c r="A305" s="206" t="s">
        <v>1125</v>
      </c>
      <c r="B305" s="189" t="s">
        <v>198</v>
      </c>
      <c r="C305" s="189"/>
      <c r="D305" s="189"/>
      <c r="E305" s="189"/>
      <c r="F305" s="195">
        <v>49095996.369999997</v>
      </c>
      <c r="G305" s="211">
        <v>9.2558257214921374E-4</v>
      </c>
      <c r="H305" s="195">
        <v>261</v>
      </c>
      <c r="I305" s="211">
        <v>1.3831625136461435E-3</v>
      </c>
      <c r="K305" s="210"/>
    </row>
    <row r="306" spans="1:18" s="202" customFormat="1" ht="21" thickBot="1" x14ac:dyDescent="0.35">
      <c r="A306" s="206"/>
      <c r="B306" s="185" t="s">
        <v>196</v>
      </c>
      <c r="C306" s="185"/>
      <c r="D306" s="185"/>
      <c r="E306" s="185"/>
      <c r="F306" s="209">
        <v>53043345723.330238</v>
      </c>
      <c r="G306" s="208">
        <v>1</v>
      </c>
      <c r="H306" s="209">
        <v>188698</v>
      </c>
      <c r="I306" s="208">
        <v>0.99999999999999989</v>
      </c>
      <c r="K306" s="207"/>
    </row>
    <row r="307" spans="1:18" s="202" customFormat="1" ht="21" thickTop="1" x14ac:dyDescent="0.3">
      <c r="A307" s="206"/>
      <c r="B307" s="203"/>
      <c r="C307" s="203"/>
      <c r="D307" s="203"/>
      <c r="E307" s="203"/>
      <c r="F307" s="205"/>
      <c r="G307" s="204"/>
      <c r="H307" s="203"/>
      <c r="I307" s="203"/>
    </row>
    <row r="308" spans="1:18" s="155" customFormat="1" ht="26.25" x14ac:dyDescent="0.35">
      <c r="B308" s="155" t="s">
        <v>1124</v>
      </c>
    </row>
    <row r="309" spans="1:18" s="202" customFormat="1" ht="20.25" x14ac:dyDescent="0.3">
      <c r="A309" s="206"/>
      <c r="B309" s="203"/>
      <c r="C309" s="203"/>
      <c r="D309" s="203"/>
      <c r="E309" s="203"/>
      <c r="F309" s="205"/>
      <c r="G309" s="204"/>
      <c r="H309" s="203"/>
      <c r="I309" s="203"/>
    </row>
    <row r="310" spans="1:18" ht="18" customHeight="1" x14ac:dyDescent="0.3">
      <c r="B310" s="162"/>
      <c r="C310" s="162"/>
      <c r="D310" s="162"/>
      <c r="E310" s="444" t="s">
        <v>1121</v>
      </c>
      <c r="F310" s="444"/>
      <c r="G310" s="444"/>
      <c r="H310" s="444"/>
      <c r="I310" s="444"/>
      <c r="J310" s="444"/>
      <c r="K310" s="444"/>
      <c r="L310" s="444"/>
      <c r="O310" s="199"/>
      <c r="P310" s="199"/>
      <c r="Q310" s="199"/>
      <c r="R310" s="199"/>
    </row>
    <row r="311" spans="1:18" ht="20.25" x14ac:dyDescent="0.3">
      <c r="B311" s="192" t="s">
        <v>1123</v>
      </c>
      <c r="C311" s="192"/>
      <c r="D311" s="162"/>
      <c r="E311" s="201" t="s">
        <v>1119</v>
      </c>
      <c r="F311" s="201" t="s">
        <v>1118</v>
      </c>
      <c r="G311" s="201" t="s">
        <v>1117</v>
      </c>
      <c r="H311" s="201" t="s">
        <v>1116</v>
      </c>
      <c r="I311" s="201" t="s">
        <v>1115</v>
      </c>
      <c r="J311" s="200" t="s">
        <v>1114</v>
      </c>
      <c r="K311" s="190" t="s">
        <v>1113</v>
      </c>
      <c r="L311" s="200" t="s">
        <v>196</v>
      </c>
      <c r="O311" s="199"/>
      <c r="P311" s="199"/>
      <c r="Q311" s="198"/>
      <c r="R311" s="198"/>
    </row>
    <row r="312" spans="1:18" ht="20.25" x14ac:dyDescent="0.3">
      <c r="A312" s="170" t="s">
        <v>1094</v>
      </c>
      <c r="B312" s="189" t="s">
        <v>1093</v>
      </c>
      <c r="C312" s="189"/>
      <c r="D312" s="162"/>
      <c r="E312" s="195">
        <v>8745137.7399999984</v>
      </c>
      <c r="F312" s="195">
        <v>10916932.709999993</v>
      </c>
      <c r="G312" s="195">
        <v>46951413.150000028</v>
      </c>
      <c r="H312" s="195">
        <v>112969103.66000001</v>
      </c>
      <c r="I312" s="195">
        <v>346801241.93999988</v>
      </c>
      <c r="J312" s="195">
        <v>648838784.83999825</v>
      </c>
      <c r="K312" s="195">
        <v>3022633.6199999996</v>
      </c>
      <c r="L312" s="167">
        <v>1178245247.6599979</v>
      </c>
      <c r="M312" s="162"/>
      <c r="Q312" s="175"/>
      <c r="R312" s="175"/>
    </row>
    <row r="313" spans="1:18" ht="20.25" x14ac:dyDescent="0.3">
      <c r="A313" s="171" t="s">
        <v>1092</v>
      </c>
      <c r="B313" s="189" t="s">
        <v>1091</v>
      </c>
      <c r="C313" s="189"/>
      <c r="D313" s="162"/>
      <c r="E313" s="195">
        <v>27287625.330000013</v>
      </c>
      <c r="F313" s="195">
        <v>37491835.549999997</v>
      </c>
      <c r="G313" s="195">
        <v>129988904.77999997</v>
      </c>
      <c r="H313" s="195">
        <v>273758311.07000011</v>
      </c>
      <c r="I313" s="195">
        <v>798746807.25999856</v>
      </c>
      <c r="J313" s="195">
        <v>1248070342.9800034</v>
      </c>
      <c r="K313" s="195">
        <v>7288718.9900000002</v>
      </c>
      <c r="L313" s="167">
        <v>2522632545.9600019</v>
      </c>
      <c r="M313" s="162"/>
      <c r="Q313" s="175"/>
      <c r="R313" s="175"/>
    </row>
    <row r="314" spans="1:18" ht="20.25" x14ac:dyDescent="0.3">
      <c r="A314" s="171" t="s">
        <v>1090</v>
      </c>
      <c r="B314" s="189" t="s">
        <v>1089</v>
      </c>
      <c r="C314" s="189"/>
      <c r="D314" s="162"/>
      <c r="E314" s="195">
        <v>99025205.470000118</v>
      </c>
      <c r="F314" s="195">
        <v>136646689.12000003</v>
      </c>
      <c r="G314" s="195">
        <v>405052033.53999919</v>
      </c>
      <c r="H314" s="195">
        <v>743549432.20000041</v>
      </c>
      <c r="I314" s="195">
        <v>1816569036.5400071</v>
      </c>
      <c r="J314" s="195">
        <v>2385630585.360003</v>
      </c>
      <c r="K314" s="195">
        <v>14864376.169999994</v>
      </c>
      <c r="L314" s="167">
        <v>5601337358.4000101</v>
      </c>
      <c r="M314" s="162"/>
      <c r="P314" s="162"/>
      <c r="Q314" s="175"/>
      <c r="R314" s="175"/>
    </row>
    <row r="315" spans="1:18" ht="20.25" x14ac:dyDescent="0.3">
      <c r="A315" s="171" t="s">
        <v>1088</v>
      </c>
      <c r="B315" s="189" t="s">
        <v>1087</v>
      </c>
      <c r="C315" s="189"/>
      <c r="D315" s="162"/>
      <c r="E315" s="195">
        <v>186521247.2100001</v>
      </c>
      <c r="F315" s="195">
        <v>259501902.60000011</v>
      </c>
      <c r="G315" s="195">
        <v>773284842.60000026</v>
      </c>
      <c r="H315" s="195">
        <v>1540118104.1600041</v>
      </c>
      <c r="I315" s="195">
        <v>3530027815.8499742</v>
      </c>
      <c r="J315" s="195">
        <v>3937960183.9099903</v>
      </c>
      <c r="K315" s="195">
        <v>15975705.51</v>
      </c>
      <c r="L315" s="167">
        <v>10243389801.83997</v>
      </c>
      <c r="M315" s="162"/>
      <c r="P315" s="162"/>
      <c r="Q315" s="175"/>
      <c r="R315" s="175"/>
    </row>
    <row r="316" spans="1:18" ht="20.25" x14ac:dyDescent="0.3">
      <c r="A316" s="170" t="s">
        <v>1086</v>
      </c>
      <c r="B316" s="189" t="s">
        <v>1085</v>
      </c>
      <c r="C316" s="189"/>
      <c r="D316" s="162"/>
      <c r="E316" s="195">
        <v>109515729.37000003</v>
      </c>
      <c r="F316" s="195">
        <v>134724006.90000004</v>
      </c>
      <c r="G316" s="195">
        <v>457612328.46999991</v>
      </c>
      <c r="H316" s="195">
        <v>907745356.43000185</v>
      </c>
      <c r="I316" s="195">
        <v>2030788921.4199927</v>
      </c>
      <c r="J316" s="195">
        <v>2202702106.7599983</v>
      </c>
      <c r="K316" s="195">
        <v>10827753.830000002</v>
      </c>
      <c r="L316" s="167">
        <v>5853916203.1799927</v>
      </c>
      <c r="M316" s="162"/>
      <c r="P316" s="162"/>
      <c r="R316" s="175"/>
    </row>
    <row r="317" spans="1:18" ht="20.25" x14ac:dyDescent="0.3">
      <c r="A317" s="170" t="s">
        <v>1084</v>
      </c>
      <c r="B317" s="189" t="s">
        <v>1083</v>
      </c>
      <c r="C317" s="189"/>
      <c r="D317" s="162"/>
      <c r="E317" s="195">
        <v>93501478.040000007</v>
      </c>
      <c r="F317" s="195">
        <v>123839455.18000008</v>
      </c>
      <c r="G317" s="195">
        <v>420251827.25999963</v>
      </c>
      <c r="H317" s="195">
        <v>841362286.78999984</v>
      </c>
      <c r="I317" s="195">
        <v>1919108001.3100009</v>
      </c>
      <c r="J317" s="195">
        <v>1899806604.0400016</v>
      </c>
      <c r="K317" s="195">
        <v>4383290.7300000004</v>
      </c>
      <c r="L317" s="167">
        <v>5302252943.3500013</v>
      </c>
      <c r="M317" s="162"/>
      <c r="P317" s="162"/>
      <c r="R317" s="175"/>
    </row>
    <row r="318" spans="1:18" ht="20.25" x14ac:dyDescent="0.3">
      <c r="A318" s="170" t="s">
        <v>1082</v>
      </c>
      <c r="B318" s="189" t="s">
        <v>1081</v>
      </c>
      <c r="C318" s="189"/>
      <c r="D318" s="162"/>
      <c r="E318" s="195">
        <v>85529852.379999936</v>
      </c>
      <c r="F318" s="195">
        <v>130014128.74000005</v>
      </c>
      <c r="G318" s="195">
        <v>453500092.25000012</v>
      </c>
      <c r="H318" s="195">
        <v>874584846.24000216</v>
      </c>
      <c r="I318" s="195">
        <v>2058449038.1000063</v>
      </c>
      <c r="J318" s="195">
        <v>1926210772.5799999</v>
      </c>
      <c r="K318" s="195">
        <v>5019313.4000000004</v>
      </c>
      <c r="L318" s="167">
        <v>5533308043.6900082</v>
      </c>
      <c r="M318" s="162"/>
      <c r="P318" s="162"/>
      <c r="R318" s="175"/>
    </row>
    <row r="319" spans="1:18" ht="20.25" x14ac:dyDescent="0.3">
      <c r="A319" s="170" t="s">
        <v>1080</v>
      </c>
      <c r="B319" s="189" t="s">
        <v>1079</v>
      </c>
      <c r="C319" s="189"/>
      <c r="D319" s="162"/>
      <c r="E319" s="195">
        <v>72354587.680000037</v>
      </c>
      <c r="F319" s="195">
        <v>133161089.68999992</v>
      </c>
      <c r="G319" s="195">
        <v>418482235.35000008</v>
      </c>
      <c r="H319" s="195">
        <v>895724823.30999839</v>
      </c>
      <c r="I319" s="195">
        <v>2117738024.4300063</v>
      </c>
      <c r="J319" s="195">
        <v>1878495565.6999979</v>
      </c>
      <c r="K319" s="195">
        <v>4833011</v>
      </c>
      <c r="L319" s="167">
        <v>5520789337.1600027</v>
      </c>
      <c r="M319" s="162"/>
      <c r="P319" s="162"/>
      <c r="R319" s="196"/>
    </row>
    <row r="320" spans="1:18" ht="20.25" x14ac:dyDescent="0.3">
      <c r="A320" s="170" t="s">
        <v>1078</v>
      </c>
      <c r="B320" s="189" t="s">
        <v>1077</v>
      </c>
      <c r="C320" s="189"/>
      <c r="D320" s="162"/>
      <c r="E320" s="195">
        <v>74972120.329999998</v>
      </c>
      <c r="F320" s="195">
        <v>133080277.48999996</v>
      </c>
      <c r="G320" s="195">
        <v>465831598.91000009</v>
      </c>
      <c r="H320" s="195">
        <v>1014254433.4799997</v>
      </c>
      <c r="I320" s="195">
        <v>2354686334.6899986</v>
      </c>
      <c r="J320" s="195">
        <v>1965237517.7899988</v>
      </c>
      <c r="K320" s="195">
        <v>3938640.4299999997</v>
      </c>
      <c r="L320" s="197">
        <v>6012000923.119997</v>
      </c>
      <c r="M320" s="162"/>
      <c r="P320" s="162"/>
      <c r="R320" s="196"/>
    </row>
    <row r="321" spans="1:18" ht="20.25" x14ac:dyDescent="0.3">
      <c r="A321" s="170" t="s">
        <v>1076</v>
      </c>
      <c r="B321" s="189" t="s">
        <v>1075</v>
      </c>
      <c r="C321" s="189"/>
      <c r="D321" s="162"/>
      <c r="E321" s="195">
        <v>50691515.180000022</v>
      </c>
      <c r="F321" s="195">
        <v>106694091.20999995</v>
      </c>
      <c r="G321" s="195">
        <v>356083919.31</v>
      </c>
      <c r="H321" s="195">
        <v>838022229.59999824</v>
      </c>
      <c r="I321" s="195">
        <v>1876207227.0799959</v>
      </c>
      <c r="J321" s="195">
        <v>1513772781.2499969</v>
      </c>
      <c r="K321" s="195">
        <v>3529492.1100000003</v>
      </c>
      <c r="L321" s="197">
        <v>4745001255.7399912</v>
      </c>
      <c r="Q321" s="196"/>
      <c r="R321" s="196"/>
    </row>
    <row r="322" spans="1:18" ht="20.25" x14ac:dyDescent="0.3">
      <c r="A322" s="170" t="s">
        <v>1074</v>
      </c>
      <c r="B322" s="189" t="s">
        <v>1073</v>
      </c>
      <c r="C322" s="189"/>
      <c r="D322" s="162"/>
      <c r="E322" s="195">
        <v>5431059.9100000001</v>
      </c>
      <c r="F322" s="195">
        <v>10925350.41</v>
      </c>
      <c r="G322" s="195">
        <v>44750033.579999998</v>
      </c>
      <c r="H322" s="195">
        <v>96656964.940000057</v>
      </c>
      <c r="I322" s="195">
        <v>206646276.67999965</v>
      </c>
      <c r="J322" s="195">
        <v>165830425.41000021</v>
      </c>
      <c r="K322" s="195">
        <v>231952.3</v>
      </c>
      <c r="L322" s="167">
        <v>530472063.22999996</v>
      </c>
      <c r="Q322" s="162"/>
    </row>
    <row r="323" spans="1:18" ht="21" thickBot="1" x14ac:dyDescent="0.35">
      <c r="B323" s="185" t="s">
        <v>196</v>
      </c>
      <c r="C323" s="185"/>
      <c r="D323" s="162"/>
      <c r="E323" s="165">
        <v>813575558.64000034</v>
      </c>
      <c r="F323" s="165">
        <v>1216995759.6000001</v>
      </c>
      <c r="G323" s="165">
        <v>3971789229.1999993</v>
      </c>
      <c r="H323" s="165">
        <v>8138745891.8800049</v>
      </c>
      <c r="I323" s="165">
        <v>19055768725.29998</v>
      </c>
      <c r="J323" s="165">
        <v>19772555670.619984</v>
      </c>
      <c r="K323" s="165">
        <v>73914888.089999989</v>
      </c>
      <c r="L323" s="165">
        <v>53043345723.329971</v>
      </c>
      <c r="Q323" s="162"/>
    </row>
    <row r="324" spans="1:18" ht="13.5" customHeight="1" thickTop="1" x14ac:dyDescent="0.3">
      <c r="B324" s="185"/>
      <c r="C324" s="185"/>
      <c r="D324" s="162"/>
      <c r="E324" s="162"/>
      <c r="F324" s="162"/>
      <c r="G324" s="162"/>
      <c r="H324" s="162"/>
      <c r="I324" s="162"/>
      <c r="J324" s="162"/>
      <c r="K324" s="162"/>
      <c r="L324" s="162"/>
      <c r="Q324" s="162"/>
    </row>
    <row r="325" spans="1:18" ht="21.75" x14ac:dyDescent="0.3">
      <c r="A325" s="194"/>
      <c r="B325" s="157" t="s">
        <v>1070</v>
      </c>
      <c r="D325" s="193"/>
      <c r="E325" s="193"/>
      <c r="F325" s="193"/>
      <c r="G325" s="193"/>
      <c r="H325" s="193"/>
      <c r="I325" s="193"/>
      <c r="J325" s="193"/>
      <c r="K325" s="193"/>
      <c r="Q325" s="162"/>
    </row>
    <row r="326" spans="1:18" ht="26.25" x14ac:dyDescent="0.35">
      <c r="B326" s="155" t="s">
        <v>1122</v>
      </c>
      <c r="C326" s="154"/>
      <c r="D326" s="154"/>
      <c r="E326" s="154"/>
      <c r="F326" s="154"/>
      <c r="G326" s="154"/>
      <c r="H326" s="154"/>
      <c r="I326" s="154"/>
      <c r="J326" s="154"/>
      <c r="K326" s="154"/>
      <c r="L326" s="154"/>
      <c r="M326" s="153"/>
      <c r="Q326" s="162"/>
    </row>
    <row r="327" spans="1:18" ht="18" customHeight="1" x14ac:dyDescent="0.3">
      <c r="B327" s="162"/>
      <c r="C327" s="162"/>
      <c r="D327" s="162"/>
      <c r="E327" s="444" t="s">
        <v>1121</v>
      </c>
      <c r="F327" s="444"/>
      <c r="G327" s="444"/>
      <c r="H327" s="444"/>
      <c r="I327" s="444"/>
      <c r="J327" s="444"/>
      <c r="K327" s="444"/>
      <c r="L327" s="444"/>
      <c r="Q327" s="162"/>
    </row>
    <row r="328" spans="1:18" ht="25.5" customHeight="1" x14ac:dyDescent="0.3">
      <c r="B328" s="192" t="s">
        <v>1120</v>
      </c>
      <c r="C328" s="192"/>
      <c r="D328" s="162"/>
      <c r="E328" s="191" t="s">
        <v>1119</v>
      </c>
      <c r="F328" s="191" t="s">
        <v>1118</v>
      </c>
      <c r="G328" s="191" t="s">
        <v>1117</v>
      </c>
      <c r="H328" s="191" t="s">
        <v>1116</v>
      </c>
      <c r="I328" s="191" t="s">
        <v>1115</v>
      </c>
      <c r="J328" s="190" t="s">
        <v>1114</v>
      </c>
      <c r="K328" s="190" t="s">
        <v>1113</v>
      </c>
      <c r="L328" s="190" t="s">
        <v>196</v>
      </c>
      <c r="Q328" s="162"/>
    </row>
    <row r="329" spans="1:18" ht="20.25" x14ac:dyDescent="0.3">
      <c r="B329" s="189" t="s">
        <v>1093</v>
      </c>
      <c r="C329" s="189"/>
      <c r="D329" s="162"/>
      <c r="E329" s="188">
        <v>1.648677627843079E-4</v>
      </c>
      <c r="F329" s="188">
        <v>2.0581154075276244E-4</v>
      </c>
      <c r="G329" s="188">
        <v>8.8515180386423975E-4</v>
      </c>
      <c r="H329" s="188">
        <v>2.129750718388659E-3</v>
      </c>
      <c r="I329" s="188">
        <v>6.5380725369189301E-3</v>
      </c>
      <c r="J329" s="188">
        <v>1.2232237163626361E-2</v>
      </c>
      <c r="K329" s="188">
        <v>5.698421882672758E-5</v>
      </c>
      <c r="L329" s="187">
        <v>2.2212875745161984E-2</v>
      </c>
      <c r="M329" s="186"/>
    </row>
    <row r="330" spans="1:18" ht="20.25" x14ac:dyDescent="0.3">
      <c r="B330" s="189" t="s">
        <v>1091</v>
      </c>
      <c r="C330" s="189"/>
      <c r="D330" s="162"/>
      <c r="E330" s="188">
        <v>5.1444012359872957E-4</v>
      </c>
      <c r="F330" s="188">
        <v>7.0681505924521687E-4</v>
      </c>
      <c r="G330" s="188">
        <v>2.4506166232049565E-3</v>
      </c>
      <c r="H330" s="188">
        <v>5.161030235496503E-3</v>
      </c>
      <c r="I330" s="188">
        <v>1.5058379074091606E-2</v>
      </c>
      <c r="J330" s="188">
        <v>2.3529253782177368E-2</v>
      </c>
      <c r="K330" s="188">
        <v>1.374106193832003E-4</v>
      </c>
      <c r="L330" s="187">
        <v>4.7557945517197581E-2</v>
      </c>
      <c r="M330" s="186"/>
    </row>
    <row r="331" spans="1:18" ht="20.25" x14ac:dyDescent="0.3">
      <c r="B331" s="189" t="s">
        <v>1089</v>
      </c>
      <c r="C331" s="189"/>
      <c r="D331" s="162"/>
      <c r="E331" s="188">
        <v>1.8668732923919997E-3</v>
      </c>
      <c r="F331" s="188">
        <v>2.5761325432362187E-3</v>
      </c>
      <c r="G331" s="188">
        <v>7.6362459421907428E-3</v>
      </c>
      <c r="H331" s="188">
        <v>1.4017770222834307E-2</v>
      </c>
      <c r="I331" s="188">
        <v>3.4246878883075968E-2</v>
      </c>
      <c r="J331" s="188">
        <v>4.4975115216209574E-2</v>
      </c>
      <c r="K331" s="188">
        <v>2.8023074275011691E-4</v>
      </c>
      <c r="L331" s="187">
        <v>0.10559924684268893</v>
      </c>
      <c r="M331" s="186"/>
    </row>
    <row r="332" spans="1:18" ht="20.25" x14ac:dyDescent="0.3">
      <c r="B332" s="189" t="s">
        <v>1087</v>
      </c>
      <c r="C332" s="189"/>
      <c r="D332" s="162"/>
      <c r="E332" s="188">
        <v>3.5163929549783799E-3</v>
      </c>
      <c r="F332" s="188">
        <v>4.8922612075328383E-3</v>
      </c>
      <c r="G332" s="188">
        <v>1.4578357229451453E-2</v>
      </c>
      <c r="H332" s="188">
        <v>2.9035085987847414E-2</v>
      </c>
      <c r="I332" s="188">
        <v>6.6549871010443587E-2</v>
      </c>
      <c r="J332" s="188">
        <v>7.4240418476807415E-2</v>
      </c>
      <c r="K332" s="188">
        <v>3.0118208593643499E-4</v>
      </c>
      <c r="L332" s="187">
        <v>0.19311356895299753</v>
      </c>
      <c r="M332" s="186"/>
    </row>
    <row r="333" spans="1:18" ht="20.25" x14ac:dyDescent="0.3">
      <c r="B333" s="189" t="s">
        <v>1085</v>
      </c>
      <c r="C333" s="189"/>
      <c r="D333" s="162"/>
      <c r="E333" s="188">
        <v>2.0646459584436035E-3</v>
      </c>
      <c r="F333" s="188">
        <v>2.5398851649122991E-3</v>
      </c>
      <c r="G333" s="188">
        <v>8.6271392241520882E-3</v>
      </c>
      <c r="H333" s="188">
        <v>1.7113274889648405E-2</v>
      </c>
      <c r="I333" s="188">
        <v>3.8285460574309024E-2</v>
      </c>
      <c r="J333" s="188">
        <v>4.1526454953447388E-2</v>
      </c>
      <c r="K333" s="188">
        <v>2.041302953715766E-4</v>
      </c>
      <c r="L333" s="187">
        <v>0.11036099106028439</v>
      </c>
      <c r="M333" s="186"/>
    </row>
    <row r="334" spans="1:18" ht="20.25" x14ac:dyDescent="0.3">
      <c r="B334" s="189" t="s">
        <v>1083</v>
      </c>
      <c r="C334" s="189"/>
      <c r="D334" s="162"/>
      <c r="E334" s="188">
        <v>1.7627371871996264E-3</v>
      </c>
      <c r="F334" s="188">
        <v>2.3346840869717606E-3</v>
      </c>
      <c r="G334" s="188">
        <v>7.9228001463557927E-3</v>
      </c>
      <c r="H334" s="188">
        <v>1.5861787662838637E-2</v>
      </c>
      <c r="I334" s="188">
        <v>3.6179995344183626E-2</v>
      </c>
      <c r="J334" s="188">
        <v>3.5816115633980697E-2</v>
      </c>
      <c r="K334" s="188">
        <v>8.2636015323447155E-5</v>
      </c>
      <c r="L334" s="187">
        <v>9.9960756076853591E-2</v>
      </c>
      <c r="M334" s="186"/>
    </row>
    <row r="335" spans="1:18" ht="20.25" x14ac:dyDescent="0.3">
      <c r="B335" s="189" t="s">
        <v>1081</v>
      </c>
      <c r="C335" s="189"/>
      <c r="D335" s="162"/>
      <c r="E335" s="188">
        <v>1.6124520656392433E-3</v>
      </c>
      <c r="F335" s="188">
        <v>2.4510921580652885E-3</v>
      </c>
      <c r="G335" s="188">
        <v>8.5496132656379155E-3</v>
      </c>
      <c r="H335" s="188">
        <v>1.6488116168270565E-2</v>
      </c>
      <c r="I335" s="188">
        <v>3.8806923093364414E-2</v>
      </c>
      <c r="J335" s="188">
        <v>3.631390038303707E-2</v>
      </c>
      <c r="K335" s="188">
        <v>9.4626636603587457E-5</v>
      </c>
      <c r="L335" s="187">
        <v>0.10431672377061808</v>
      </c>
      <c r="M335" s="186"/>
    </row>
    <row r="336" spans="1:18" ht="20.25" x14ac:dyDescent="0.3">
      <c r="B336" s="189" t="s">
        <v>1079</v>
      </c>
      <c r="C336" s="189"/>
      <c r="D336" s="162"/>
      <c r="E336" s="188">
        <v>1.3640653072186665E-3</v>
      </c>
      <c r="F336" s="188">
        <v>2.5104202586420164E-3</v>
      </c>
      <c r="G336" s="188">
        <v>7.889438904038433E-3</v>
      </c>
      <c r="H336" s="188">
        <v>1.6886657715409401E-2</v>
      </c>
      <c r="I336" s="188">
        <v>3.9924669071139771E-2</v>
      </c>
      <c r="J336" s="188">
        <v>3.5414349153201741E-2</v>
      </c>
      <c r="K336" s="188">
        <v>9.1114369466975469E-5</v>
      </c>
      <c r="L336" s="187">
        <v>0.104080714779117</v>
      </c>
      <c r="M336" s="186"/>
    </row>
    <row r="337" spans="1:13" ht="20.25" x14ac:dyDescent="0.3">
      <c r="B337" s="189" t="s">
        <v>1077</v>
      </c>
      <c r="C337" s="189"/>
      <c r="D337" s="162"/>
      <c r="E337" s="188">
        <v>1.4134123575282908E-3</v>
      </c>
      <c r="F337" s="188">
        <v>2.5088967461467551E-3</v>
      </c>
      <c r="G337" s="188">
        <v>8.7820930704435966E-3</v>
      </c>
      <c r="H337" s="188">
        <v>1.912123791682133E-2</v>
      </c>
      <c r="I337" s="188">
        <v>4.4391738541001209E-2</v>
      </c>
      <c r="J337" s="188">
        <v>3.7049652336044694E-2</v>
      </c>
      <c r="K337" s="188">
        <v>7.4253242820384034E-5</v>
      </c>
      <c r="L337" s="187">
        <v>0.11334128421080626</v>
      </c>
      <c r="M337" s="186"/>
    </row>
    <row r="338" spans="1:13" ht="20.25" x14ac:dyDescent="0.3">
      <c r="B338" s="189" t="s">
        <v>1075</v>
      </c>
      <c r="C338" s="189"/>
      <c r="D338" s="162"/>
      <c r="E338" s="188">
        <v>9.5566210028309837E-4</v>
      </c>
      <c r="F338" s="188">
        <v>2.0114510077570927E-3</v>
      </c>
      <c r="G338" s="188">
        <v>6.7130742688688311E-3</v>
      </c>
      <c r="H338" s="188">
        <v>1.5798819214215068E-2</v>
      </c>
      <c r="I338" s="188">
        <v>3.5371208235358095E-2</v>
      </c>
      <c r="J338" s="188">
        <v>2.8538410626390721E-2</v>
      </c>
      <c r="K338" s="188">
        <v>6.6539771612627167E-5</v>
      </c>
      <c r="L338" s="187">
        <v>8.9455165224485531E-2</v>
      </c>
      <c r="M338" s="186"/>
    </row>
    <row r="339" spans="1:13" ht="20.25" x14ac:dyDescent="0.3">
      <c r="B339" s="189" t="s">
        <v>1073</v>
      </c>
      <c r="C339" s="189"/>
      <c r="D339" s="162"/>
      <c r="E339" s="188">
        <v>1.0238909020422642E-4</v>
      </c>
      <c r="F339" s="188">
        <v>2.0597023549354882E-4</v>
      </c>
      <c r="G339" s="188">
        <v>8.4365028204315667E-4</v>
      </c>
      <c r="H339" s="188">
        <v>1.8222260233009316E-3</v>
      </c>
      <c r="I339" s="188">
        <v>3.8958001962743978E-3</v>
      </c>
      <c r="J339" s="188">
        <v>3.1263191103170413E-3</v>
      </c>
      <c r="K339" s="188">
        <v>4.3728821558475105E-6</v>
      </c>
      <c r="L339" s="187">
        <v>1.0000727819789149E-2</v>
      </c>
      <c r="M339" s="186"/>
    </row>
    <row r="340" spans="1:13" ht="21" thickBot="1" x14ac:dyDescent="0.35">
      <c r="B340" s="185" t="s">
        <v>196</v>
      </c>
      <c r="C340" s="185"/>
      <c r="D340" s="162"/>
      <c r="E340" s="159">
        <v>1.5337938200270173E-2</v>
      </c>
      <c r="F340" s="159">
        <v>2.2943420008755801E-2</v>
      </c>
      <c r="G340" s="159">
        <v>7.4878180760251198E-2</v>
      </c>
      <c r="H340" s="159">
        <v>0.15343575675507123</v>
      </c>
      <c r="I340" s="159">
        <v>0.35924899656016063</v>
      </c>
      <c r="J340" s="159">
        <v>0.37276222683524007</v>
      </c>
      <c r="K340" s="159">
        <v>1.3934808802509254E-3</v>
      </c>
      <c r="L340" s="159">
        <v>0.99999999999999989</v>
      </c>
    </row>
    <row r="341" spans="1:13" ht="13.5" thickTop="1" x14ac:dyDescent="0.2"/>
    <row r="342" spans="1:13" ht="21" x14ac:dyDescent="0.25">
      <c r="B342" s="157" t="s">
        <v>1070</v>
      </c>
    </row>
    <row r="343" spans="1:13" ht="26.25" x14ac:dyDescent="0.35">
      <c r="B343" s="155" t="s">
        <v>1112</v>
      </c>
      <c r="C343" s="154"/>
      <c r="D343" s="154"/>
      <c r="E343" s="154"/>
      <c r="F343" s="154"/>
      <c r="G343" s="154"/>
      <c r="H343" s="154"/>
      <c r="I343" s="154"/>
      <c r="J343" s="154"/>
      <c r="K343" s="154"/>
      <c r="L343" s="154"/>
      <c r="M343" s="153"/>
    </row>
    <row r="344" spans="1:13" s="181" customFormat="1" ht="18" x14ac:dyDescent="0.25">
      <c r="A344" s="146"/>
      <c r="B344" s="182"/>
      <c r="C344" s="182"/>
      <c r="D344" s="182"/>
      <c r="E344" s="183" t="s">
        <v>1111</v>
      </c>
      <c r="F344" s="183"/>
      <c r="G344" s="183" t="s">
        <v>1110</v>
      </c>
      <c r="H344" s="184"/>
      <c r="I344" s="183" t="s">
        <v>1109</v>
      </c>
      <c r="J344" s="184"/>
      <c r="K344" s="183" t="s">
        <v>1108</v>
      </c>
      <c r="L344" s="182"/>
    </row>
    <row r="345" spans="1:13" ht="41.25" customHeight="1" x14ac:dyDescent="0.3">
      <c r="B345" s="180" t="s">
        <v>1107</v>
      </c>
      <c r="C345" s="163"/>
      <c r="D345" s="179" t="s">
        <v>1106</v>
      </c>
      <c r="E345" s="179" t="s">
        <v>1105</v>
      </c>
      <c r="F345" s="180" t="s">
        <v>1101</v>
      </c>
      <c r="G345" s="179" t="s">
        <v>1104</v>
      </c>
      <c r="H345" s="180" t="s">
        <v>1101</v>
      </c>
      <c r="I345" s="179" t="s">
        <v>1103</v>
      </c>
      <c r="J345" s="180" t="s">
        <v>1101</v>
      </c>
      <c r="K345" s="179" t="s">
        <v>1102</v>
      </c>
      <c r="L345" s="180" t="s">
        <v>1101</v>
      </c>
      <c r="M345" s="179" t="s">
        <v>196</v>
      </c>
    </row>
    <row r="346" spans="1:13" ht="20.25" x14ac:dyDescent="0.3">
      <c r="B346" s="178" t="s">
        <v>851</v>
      </c>
      <c r="C346" s="178"/>
      <c r="D346" s="162"/>
      <c r="E346" s="162"/>
      <c r="F346" s="162"/>
      <c r="G346" s="162"/>
      <c r="H346" s="162"/>
      <c r="I346" s="162"/>
      <c r="J346" s="162"/>
      <c r="K346" s="162"/>
      <c r="L346" s="162"/>
      <c r="M346" s="162"/>
    </row>
    <row r="347" spans="1:13" ht="20.25" x14ac:dyDescent="0.3">
      <c r="A347" s="170" t="s">
        <v>1094</v>
      </c>
      <c r="B347" s="178"/>
      <c r="C347" s="178"/>
      <c r="D347" s="162" t="s">
        <v>1093</v>
      </c>
      <c r="E347" s="169">
        <v>305177358.08000118</v>
      </c>
      <c r="F347" s="168">
        <v>2.9621797368185567E-2</v>
      </c>
      <c r="G347" s="169">
        <v>70362.28</v>
      </c>
      <c r="H347" s="168">
        <v>6.8296587061257513E-6</v>
      </c>
      <c r="I347" s="169">
        <v>0</v>
      </c>
      <c r="J347" s="168">
        <v>0</v>
      </c>
      <c r="K347" s="169">
        <v>125395.57</v>
      </c>
      <c r="L347" s="168">
        <v>1.21714211984049E-5</v>
      </c>
      <c r="M347" s="167">
        <v>305373115.93000114</v>
      </c>
    </row>
    <row r="348" spans="1:13" ht="20.25" x14ac:dyDescent="0.3">
      <c r="A348" s="171" t="s">
        <v>1092</v>
      </c>
      <c r="B348" s="177"/>
      <c r="C348" s="177"/>
      <c r="D348" s="162" t="s">
        <v>1091</v>
      </c>
      <c r="E348" s="169">
        <v>605127972.04000044</v>
      </c>
      <c r="F348" s="168">
        <v>5.873626497838344E-2</v>
      </c>
      <c r="G348" s="169">
        <v>408481.68</v>
      </c>
      <c r="H348" s="168">
        <v>3.9648949154360452E-5</v>
      </c>
      <c r="I348" s="169">
        <v>309565.65999999997</v>
      </c>
      <c r="J348" s="168">
        <v>3.0047744401354877E-5</v>
      </c>
      <c r="K348" s="169">
        <v>1425156.32</v>
      </c>
      <c r="L348" s="168">
        <v>1.3833166390398574E-4</v>
      </c>
      <c r="M348" s="167">
        <v>607271175.70000041</v>
      </c>
    </row>
    <row r="349" spans="1:13" ht="20.25" x14ac:dyDescent="0.3">
      <c r="A349" s="171" t="s">
        <v>1090</v>
      </c>
      <c r="B349" s="162"/>
      <c r="C349" s="162"/>
      <c r="D349" s="162" t="s">
        <v>1089</v>
      </c>
      <c r="E349" s="169">
        <v>1286355278.4500003</v>
      </c>
      <c r="F349" s="168">
        <v>0.12485905127913507</v>
      </c>
      <c r="G349" s="169">
        <v>1844219.21</v>
      </c>
      <c r="H349" s="168">
        <v>1.7900766978530053E-4</v>
      </c>
      <c r="I349" s="169">
        <v>897772.37</v>
      </c>
      <c r="J349" s="168">
        <v>8.7141560547635027E-5</v>
      </c>
      <c r="K349" s="169">
        <v>1178030.6300000001</v>
      </c>
      <c r="L349" s="168">
        <v>1.1434460549405598E-4</v>
      </c>
      <c r="M349" s="167">
        <v>1290275300.6600003</v>
      </c>
    </row>
    <row r="350" spans="1:13" ht="20.25" x14ac:dyDescent="0.3">
      <c r="A350" s="171" t="s">
        <v>1088</v>
      </c>
      <c r="B350" s="162"/>
      <c r="C350" s="162"/>
      <c r="D350" s="162" t="s">
        <v>1087</v>
      </c>
      <c r="E350" s="169">
        <v>2227662696.2699962</v>
      </c>
      <c r="F350" s="168">
        <v>0.21622630659341832</v>
      </c>
      <c r="G350" s="169">
        <v>3434396.4699999993</v>
      </c>
      <c r="H350" s="168">
        <v>3.3335695988849485E-4</v>
      </c>
      <c r="I350" s="169">
        <v>510956.6</v>
      </c>
      <c r="J350" s="168">
        <v>4.9595595703300309E-5</v>
      </c>
      <c r="K350" s="169">
        <v>977711.08000000007</v>
      </c>
      <c r="L350" s="168">
        <v>9.4900747809730036E-5</v>
      </c>
      <c r="M350" s="167">
        <v>2232585760.4199958</v>
      </c>
    </row>
    <row r="351" spans="1:13" ht="20.25" x14ac:dyDescent="0.3">
      <c r="A351" s="170" t="s">
        <v>1086</v>
      </c>
      <c r="B351" s="162"/>
      <c r="C351" s="162"/>
      <c r="D351" s="162" t="s">
        <v>1085</v>
      </c>
      <c r="E351" s="169">
        <v>1093266978.5899994</v>
      </c>
      <c r="F351" s="168">
        <v>0.10611708913422056</v>
      </c>
      <c r="G351" s="169">
        <v>4809699.18</v>
      </c>
      <c r="H351" s="168">
        <v>4.6684962281684001E-4</v>
      </c>
      <c r="I351" s="169">
        <v>216460.02</v>
      </c>
      <c r="J351" s="168">
        <v>2.1010519558507118E-5</v>
      </c>
      <c r="K351" s="169">
        <v>188153.74</v>
      </c>
      <c r="L351" s="168">
        <v>1.8262993019571295E-5</v>
      </c>
      <c r="M351" s="167">
        <v>1098481291.5299995</v>
      </c>
    </row>
    <row r="352" spans="1:13" ht="20.25" x14ac:dyDescent="0.3">
      <c r="A352" s="170" t="s">
        <v>1084</v>
      </c>
      <c r="B352" s="162"/>
      <c r="C352" s="162"/>
      <c r="D352" s="162" t="s">
        <v>1083</v>
      </c>
      <c r="E352" s="169">
        <v>899362124.64000094</v>
      </c>
      <c r="F352" s="168">
        <v>8.7295868816464381E-2</v>
      </c>
      <c r="G352" s="169">
        <v>1572915.1700000002</v>
      </c>
      <c r="H352" s="168">
        <v>1.526737590764223E-4</v>
      </c>
      <c r="I352" s="169">
        <v>1060806.07</v>
      </c>
      <c r="J352" s="168">
        <v>1.0296629687790879E-4</v>
      </c>
      <c r="K352" s="169">
        <v>0</v>
      </c>
      <c r="L352" s="168">
        <v>0</v>
      </c>
      <c r="M352" s="167">
        <v>901995845.88000095</v>
      </c>
    </row>
    <row r="353" spans="1:13" ht="20.25" x14ac:dyDescent="0.3">
      <c r="A353" s="170" t="s">
        <v>1082</v>
      </c>
      <c r="B353" s="162"/>
      <c r="C353" s="162"/>
      <c r="D353" s="162" t="s">
        <v>1081</v>
      </c>
      <c r="E353" s="169">
        <v>946576060.73999941</v>
      </c>
      <c r="F353" s="168">
        <v>9.1878651945945397E-2</v>
      </c>
      <c r="G353" s="169">
        <v>832363.04</v>
      </c>
      <c r="H353" s="168">
        <v>8.0792655991154594E-5</v>
      </c>
      <c r="I353" s="169">
        <v>0</v>
      </c>
      <c r="J353" s="168">
        <v>0</v>
      </c>
      <c r="K353" s="169">
        <v>378327.34</v>
      </c>
      <c r="L353" s="168">
        <v>3.6722042142414909E-5</v>
      </c>
      <c r="M353" s="167">
        <v>947786751.11999941</v>
      </c>
    </row>
    <row r="354" spans="1:13" ht="20.25" x14ac:dyDescent="0.3">
      <c r="A354" s="170" t="s">
        <v>1080</v>
      </c>
      <c r="B354" s="162"/>
      <c r="C354" s="162"/>
      <c r="D354" s="162" t="s">
        <v>1079</v>
      </c>
      <c r="E354" s="169">
        <v>1064812076.1599996</v>
      </c>
      <c r="F354" s="168">
        <v>0.10335513667740696</v>
      </c>
      <c r="G354" s="169">
        <v>1441685.1600000001</v>
      </c>
      <c r="H354" s="168">
        <v>1.399360226031092E-4</v>
      </c>
      <c r="I354" s="169">
        <v>0</v>
      </c>
      <c r="J354" s="168">
        <v>0</v>
      </c>
      <c r="K354" s="169">
        <v>0</v>
      </c>
      <c r="L354" s="168">
        <v>0</v>
      </c>
      <c r="M354" s="167">
        <v>1066253761.3199996</v>
      </c>
    </row>
    <row r="355" spans="1:13" ht="20.25" x14ac:dyDescent="0.3">
      <c r="A355" s="170" t="s">
        <v>1078</v>
      </c>
      <c r="B355" s="162"/>
      <c r="C355" s="162"/>
      <c r="D355" s="162" t="s">
        <v>1077</v>
      </c>
      <c r="E355" s="169">
        <v>805893110.94999993</v>
      </c>
      <c r="F355" s="168">
        <v>7.8223373395609599E-2</v>
      </c>
      <c r="G355" s="169">
        <v>0</v>
      </c>
      <c r="H355" s="168">
        <v>0</v>
      </c>
      <c r="I355" s="169">
        <v>392850.78</v>
      </c>
      <c r="J355" s="168">
        <v>3.8131748286657177E-5</v>
      </c>
      <c r="K355" s="169">
        <v>0</v>
      </c>
      <c r="L355" s="168">
        <v>0</v>
      </c>
      <c r="M355" s="167">
        <v>806285961.7299999</v>
      </c>
    </row>
    <row r="356" spans="1:13" ht="20.25" x14ac:dyDescent="0.3">
      <c r="A356" s="170" t="s">
        <v>1076</v>
      </c>
      <c r="B356" s="162"/>
      <c r="C356" s="162"/>
      <c r="D356" s="162" t="s">
        <v>1075</v>
      </c>
      <c r="E356" s="169">
        <v>745241585.67999828</v>
      </c>
      <c r="F356" s="168">
        <v>7.2336281368459932E-2</v>
      </c>
      <c r="G356" s="169">
        <v>652451.69999999995</v>
      </c>
      <c r="H356" s="168">
        <v>6.3329704967370968E-5</v>
      </c>
      <c r="I356" s="169">
        <v>618517.29</v>
      </c>
      <c r="J356" s="168">
        <v>6.0035888469472659E-5</v>
      </c>
      <c r="K356" s="169">
        <v>245557.87</v>
      </c>
      <c r="L356" s="168">
        <v>2.3834879209474104E-5</v>
      </c>
      <c r="M356" s="167">
        <v>746758112.53999829</v>
      </c>
    </row>
    <row r="357" spans="1:13" ht="20.25" x14ac:dyDescent="0.3">
      <c r="A357" s="170" t="s">
        <v>1074</v>
      </c>
      <c r="B357" s="162"/>
      <c r="C357" s="162"/>
      <c r="D357" s="162" t="s">
        <v>1073</v>
      </c>
      <c r="E357" s="169">
        <v>298876866.01000023</v>
      </c>
      <c r="F357" s="168">
        <v>2.9010245120038431E-2</v>
      </c>
      <c r="G357" s="169">
        <v>515232.3</v>
      </c>
      <c r="H357" s="168">
        <v>5.0010613120725974E-5</v>
      </c>
      <c r="I357" s="169">
        <v>0</v>
      </c>
      <c r="J357" s="168">
        <v>0</v>
      </c>
      <c r="K357" s="169">
        <v>0</v>
      </c>
      <c r="L357" s="168">
        <v>0</v>
      </c>
      <c r="M357" s="167">
        <v>299392098.31000024</v>
      </c>
    </row>
    <row r="358" spans="1:13" ht="21" thickBot="1" x14ac:dyDescent="0.35">
      <c r="B358" s="164" t="s">
        <v>1100</v>
      </c>
      <c r="C358" s="164"/>
      <c r="D358" s="162"/>
      <c r="E358" s="165">
        <v>10278352107.609997</v>
      </c>
      <c r="F358" s="166">
        <v>0.99766006667726759</v>
      </c>
      <c r="G358" s="165">
        <v>15581806.189999998</v>
      </c>
      <c r="H358" s="166">
        <v>1.5124356161099045E-3</v>
      </c>
      <c r="I358" s="165">
        <v>4006928.79</v>
      </c>
      <c r="J358" s="166">
        <v>3.8892935384483596E-4</v>
      </c>
      <c r="K358" s="165">
        <v>4518332.5500000007</v>
      </c>
      <c r="L358" s="166">
        <v>4.3856835277763698E-4</v>
      </c>
      <c r="M358" s="165">
        <v>10302459175.139996</v>
      </c>
    </row>
    <row r="359" spans="1:13" ht="21" thickTop="1" x14ac:dyDescent="0.3">
      <c r="B359" s="164"/>
      <c r="C359" s="164"/>
      <c r="D359" s="162"/>
      <c r="E359" s="175"/>
      <c r="F359" s="176"/>
      <c r="G359" s="175"/>
      <c r="H359" s="176"/>
      <c r="I359" s="175"/>
      <c r="J359" s="176"/>
      <c r="K359" s="175"/>
      <c r="L359" s="176"/>
      <c r="M359" s="175"/>
    </row>
    <row r="360" spans="1:13" ht="20.25" x14ac:dyDescent="0.3">
      <c r="B360" s="164" t="s">
        <v>837</v>
      </c>
      <c r="C360" s="164"/>
      <c r="D360" s="162"/>
      <c r="E360" s="162"/>
      <c r="F360" s="162"/>
      <c r="G360" s="162"/>
      <c r="H360" s="162"/>
      <c r="I360" s="162"/>
      <c r="J360" s="162"/>
      <c r="K360" s="162"/>
      <c r="L360" s="162"/>
      <c r="M360" s="162"/>
    </row>
    <row r="361" spans="1:13" ht="20.25" x14ac:dyDescent="0.3">
      <c r="A361" s="170" t="s">
        <v>1094</v>
      </c>
      <c r="B361" s="164"/>
      <c r="C361" s="164"/>
      <c r="D361" s="162" t="s">
        <v>1093</v>
      </c>
      <c r="E361" s="169">
        <v>729852641.09999764</v>
      </c>
      <c r="F361" s="168">
        <v>2.4859595330514492E-2</v>
      </c>
      <c r="G361" s="169">
        <v>340291.63</v>
      </c>
      <c r="H361" s="168">
        <v>1.159071261756539E-5</v>
      </c>
      <c r="I361" s="169">
        <v>224647.14</v>
      </c>
      <c r="J361" s="168">
        <v>7.6517322512398511E-6</v>
      </c>
      <c r="K361" s="169">
        <v>47371.05</v>
      </c>
      <c r="L361" s="168">
        <v>1.6135108199467644E-6</v>
      </c>
      <c r="M361" s="167">
        <v>730464950.91999757</v>
      </c>
    </row>
    <row r="362" spans="1:13" ht="20.25" x14ac:dyDescent="0.3">
      <c r="A362" s="171" t="s">
        <v>1092</v>
      </c>
      <c r="B362" s="162"/>
      <c r="C362" s="162"/>
      <c r="D362" s="162" t="s">
        <v>1091</v>
      </c>
      <c r="E362" s="169">
        <v>1628898167.619993</v>
      </c>
      <c r="F362" s="168">
        <v>5.5482089125031359E-2</v>
      </c>
      <c r="G362" s="169">
        <v>1760310.17</v>
      </c>
      <c r="H362" s="168">
        <v>5.9958128556519811E-5</v>
      </c>
      <c r="I362" s="169">
        <v>0</v>
      </c>
      <c r="J362" s="168">
        <v>0</v>
      </c>
      <c r="K362" s="169">
        <v>1193994.49</v>
      </c>
      <c r="L362" s="168">
        <v>4.0668784596748829E-5</v>
      </c>
      <c r="M362" s="167">
        <v>1631852472.2799931</v>
      </c>
    </row>
    <row r="363" spans="1:13" ht="20.25" x14ac:dyDescent="0.3">
      <c r="A363" s="171" t="s">
        <v>1090</v>
      </c>
      <c r="B363" s="162"/>
      <c r="C363" s="162"/>
      <c r="D363" s="162" t="s">
        <v>1089</v>
      </c>
      <c r="E363" s="169">
        <v>3614467624.3900099</v>
      </c>
      <c r="F363" s="168">
        <v>0.12311280033481542</v>
      </c>
      <c r="G363" s="169">
        <v>5955458.7299999995</v>
      </c>
      <c r="H363" s="168">
        <v>2.0284956948603448E-4</v>
      </c>
      <c r="I363" s="169">
        <v>3270621.88</v>
      </c>
      <c r="J363" s="168">
        <v>1.1140103061542076E-4</v>
      </c>
      <c r="K363" s="169">
        <v>1193916.6499999999</v>
      </c>
      <c r="L363" s="168">
        <v>4.0666133279494415E-5</v>
      </c>
      <c r="M363" s="167">
        <v>3624887621.6500101</v>
      </c>
    </row>
    <row r="364" spans="1:13" ht="20.25" x14ac:dyDescent="0.3">
      <c r="A364" s="171" t="s">
        <v>1088</v>
      </c>
      <c r="B364" s="162"/>
      <c r="C364" s="162"/>
      <c r="D364" s="162" t="s">
        <v>1087</v>
      </c>
      <c r="E364" s="169">
        <v>6292595328.1900253</v>
      </c>
      <c r="F364" s="168">
        <v>0.21433281819974576</v>
      </c>
      <c r="G364" s="169">
        <v>7837702.3500000024</v>
      </c>
      <c r="H364" s="168">
        <v>2.6696088740374522E-4</v>
      </c>
      <c r="I364" s="169">
        <v>3218246.5500000003</v>
      </c>
      <c r="J364" s="168">
        <v>1.096170684348636E-4</v>
      </c>
      <c r="K364" s="169">
        <v>3249773.9</v>
      </c>
      <c r="L364" s="168">
        <v>1.1069092515429981E-4</v>
      </c>
      <c r="M364" s="167">
        <v>6306901050.9900255</v>
      </c>
    </row>
    <row r="365" spans="1:13" ht="20.25" x14ac:dyDescent="0.3">
      <c r="A365" s="170" t="s">
        <v>1086</v>
      </c>
      <c r="B365" s="162"/>
      <c r="C365" s="162"/>
      <c r="D365" s="162" t="s">
        <v>1085</v>
      </c>
      <c r="E365" s="169">
        <v>3463389174.6199965</v>
      </c>
      <c r="F365" s="168">
        <v>0.11796689976126469</v>
      </c>
      <c r="G365" s="169">
        <v>6578207.4799999986</v>
      </c>
      <c r="H365" s="168">
        <v>2.2406108677841709E-4</v>
      </c>
      <c r="I365" s="169">
        <v>516576.99</v>
      </c>
      <c r="J365" s="168">
        <v>1.7595188679595057E-5</v>
      </c>
      <c r="K365" s="169">
        <v>2033054.24</v>
      </c>
      <c r="L365" s="168">
        <v>6.9248095910448378E-5</v>
      </c>
      <c r="M365" s="167">
        <v>3472517013.3299961</v>
      </c>
    </row>
    <row r="366" spans="1:13" ht="20.25" x14ac:dyDescent="0.3">
      <c r="A366" s="170" t="s">
        <v>1084</v>
      </c>
      <c r="B366" s="162"/>
      <c r="C366" s="162"/>
      <c r="D366" s="162" t="s">
        <v>1083</v>
      </c>
      <c r="E366" s="169">
        <v>2961603710.4100065</v>
      </c>
      <c r="F366" s="168">
        <v>0.10087552695456463</v>
      </c>
      <c r="G366" s="169">
        <v>4210980.07</v>
      </c>
      <c r="H366" s="168">
        <v>1.4343067982502359E-4</v>
      </c>
      <c r="I366" s="169">
        <v>2241473.29</v>
      </c>
      <c r="J366" s="168">
        <v>7.6347081308872645E-5</v>
      </c>
      <c r="K366" s="169">
        <v>1755783.78</v>
      </c>
      <c r="L366" s="168">
        <v>5.9803954662542401E-5</v>
      </c>
      <c r="M366" s="167">
        <v>2969811947.5500069</v>
      </c>
    </row>
    <row r="367" spans="1:13" ht="20.25" x14ac:dyDescent="0.3">
      <c r="A367" s="170" t="s">
        <v>1082</v>
      </c>
      <c r="B367" s="162"/>
      <c r="C367" s="162"/>
      <c r="D367" s="162" t="s">
        <v>1081</v>
      </c>
      <c r="E367" s="169">
        <v>2935802285.7000027</v>
      </c>
      <c r="F367" s="168">
        <v>9.999670163953292E-2</v>
      </c>
      <c r="G367" s="169">
        <v>3619481.52</v>
      </c>
      <c r="H367" s="168">
        <v>1.2328357921383124E-4</v>
      </c>
      <c r="I367" s="169">
        <v>717191.4</v>
      </c>
      <c r="J367" s="168">
        <v>2.4428339331147776E-5</v>
      </c>
      <c r="K367" s="169">
        <v>888804.94</v>
      </c>
      <c r="L367" s="168">
        <v>3.0273687991128219E-5</v>
      </c>
      <c r="M367" s="167">
        <v>2941027763.5600028</v>
      </c>
    </row>
    <row r="368" spans="1:13" ht="20.25" x14ac:dyDescent="0.3">
      <c r="A368" s="170" t="s">
        <v>1080</v>
      </c>
      <c r="B368" s="162"/>
      <c r="C368" s="162"/>
      <c r="D368" s="162" t="s">
        <v>1079</v>
      </c>
      <c r="E368" s="169">
        <v>2595247592.1000018</v>
      </c>
      <c r="F368" s="168">
        <v>8.8397028782223303E-2</v>
      </c>
      <c r="G368" s="169">
        <v>4371480.57</v>
      </c>
      <c r="H368" s="168">
        <v>1.4889750594259676E-4</v>
      </c>
      <c r="I368" s="169">
        <v>339122.49</v>
      </c>
      <c r="J368" s="168">
        <v>1.1550890404630852E-5</v>
      </c>
      <c r="K368" s="169">
        <v>0</v>
      </c>
      <c r="L368" s="168">
        <v>0</v>
      </c>
      <c r="M368" s="167">
        <v>2599958195.1600018</v>
      </c>
    </row>
    <row r="369" spans="1:13" ht="20.25" x14ac:dyDescent="0.3">
      <c r="A369" s="170" t="s">
        <v>1078</v>
      </c>
      <c r="B369" s="162"/>
      <c r="C369" s="162"/>
      <c r="D369" s="162" t="s">
        <v>1077</v>
      </c>
      <c r="E369" s="169">
        <v>3017198489.1700048</v>
      </c>
      <c r="F369" s="168">
        <v>0.10276914715217063</v>
      </c>
      <c r="G369" s="169">
        <v>2173072.8199999998</v>
      </c>
      <c r="H369" s="168">
        <v>7.4017284978952904E-5</v>
      </c>
      <c r="I369" s="169">
        <v>0</v>
      </c>
      <c r="J369" s="168">
        <v>0</v>
      </c>
      <c r="K369" s="169">
        <v>0</v>
      </c>
      <c r="L369" s="168">
        <v>0</v>
      </c>
      <c r="M369" s="167">
        <v>3019371561.990005</v>
      </c>
    </row>
    <row r="370" spans="1:13" ht="20.25" x14ac:dyDescent="0.3">
      <c r="A370" s="170" t="s">
        <v>1076</v>
      </c>
      <c r="B370" s="162"/>
      <c r="C370" s="162"/>
      <c r="D370" s="162" t="s">
        <v>1075</v>
      </c>
      <c r="E370" s="169">
        <v>2060638813.8600001</v>
      </c>
      <c r="F370" s="168">
        <v>7.0187657275179172E-2</v>
      </c>
      <c r="G370" s="169">
        <v>673272.1</v>
      </c>
      <c r="H370" s="168">
        <v>2.2932398967687646E-5</v>
      </c>
      <c r="I370" s="169">
        <v>218494.25</v>
      </c>
      <c r="J370" s="168">
        <v>7.4421579524024334E-6</v>
      </c>
      <c r="K370" s="169">
        <v>668064.72</v>
      </c>
      <c r="L370" s="168">
        <v>2.2755029794456854E-5</v>
      </c>
      <c r="M370" s="167">
        <v>2062198644.9300001</v>
      </c>
    </row>
    <row r="371" spans="1:13" ht="20.25" x14ac:dyDescent="0.3">
      <c r="A371" s="170" t="s">
        <v>1074</v>
      </c>
      <c r="B371" s="162"/>
      <c r="C371" s="162"/>
      <c r="D371" s="162" t="s">
        <v>1073</v>
      </c>
      <c r="E371" s="169">
        <v>0</v>
      </c>
      <c r="F371" s="168">
        <v>0</v>
      </c>
      <c r="G371" s="169">
        <v>0</v>
      </c>
      <c r="H371" s="168">
        <v>0</v>
      </c>
      <c r="I371" s="169">
        <v>0</v>
      </c>
      <c r="J371" s="168">
        <v>0</v>
      </c>
      <c r="K371" s="169">
        <v>0</v>
      </c>
      <c r="L371" s="168">
        <v>0</v>
      </c>
      <c r="M371" s="167">
        <v>0</v>
      </c>
    </row>
    <row r="372" spans="1:13" ht="21" thickBot="1" x14ac:dyDescent="0.35">
      <c r="B372" s="164" t="s">
        <v>1099</v>
      </c>
      <c r="C372" s="164"/>
      <c r="D372" s="162"/>
      <c r="E372" s="172">
        <v>29299693827.160038</v>
      </c>
      <c r="F372" s="174">
        <v>0.99798026455504241</v>
      </c>
      <c r="G372" s="172">
        <v>37520257.439999998</v>
      </c>
      <c r="H372" s="174">
        <v>1.277981833770374E-3</v>
      </c>
      <c r="I372" s="172">
        <v>10746373.990000002</v>
      </c>
      <c r="J372" s="174">
        <v>3.6603348897817299E-4</v>
      </c>
      <c r="K372" s="172">
        <v>11030763.77</v>
      </c>
      <c r="L372" s="173">
        <v>3.7572012220906569E-4</v>
      </c>
      <c r="M372" s="172">
        <v>29358991222.360039</v>
      </c>
    </row>
    <row r="373" spans="1:13" ht="21" thickTop="1" x14ac:dyDescent="0.3">
      <c r="B373" s="164" t="s">
        <v>1098</v>
      </c>
      <c r="C373" s="164"/>
      <c r="D373" s="162"/>
      <c r="E373" s="162"/>
      <c r="F373" s="162"/>
      <c r="G373" s="162"/>
      <c r="H373" s="162"/>
      <c r="I373" s="162"/>
      <c r="J373" s="162"/>
      <c r="K373" s="162"/>
      <c r="L373" s="162"/>
      <c r="M373" s="162"/>
    </row>
    <row r="374" spans="1:13" ht="20.25" x14ac:dyDescent="0.3">
      <c r="A374" s="170" t="s">
        <v>1094</v>
      </c>
      <c r="B374" s="162"/>
      <c r="C374" s="162"/>
      <c r="D374" s="162" t="s">
        <v>1093</v>
      </c>
      <c r="E374" s="169">
        <v>82498316.490000129</v>
      </c>
      <c r="F374" s="168">
        <v>1.0447129776260645E-2</v>
      </c>
      <c r="G374" s="169">
        <v>114914.69</v>
      </c>
      <c r="H374" s="168">
        <v>1.4552159737396352E-5</v>
      </c>
      <c r="I374" s="169">
        <v>0</v>
      </c>
      <c r="J374" s="168">
        <v>0</v>
      </c>
      <c r="K374" s="169">
        <v>104008.29000000001</v>
      </c>
      <c r="L374" s="168">
        <v>1.317103366065247E-5</v>
      </c>
      <c r="M374" s="167">
        <v>82717239.470000133</v>
      </c>
    </row>
    <row r="375" spans="1:13" ht="20.25" x14ac:dyDescent="0.3">
      <c r="A375" s="171" t="s">
        <v>1092</v>
      </c>
      <c r="B375" s="162"/>
      <c r="C375" s="162"/>
      <c r="D375" s="162" t="s">
        <v>1091</v>
      </c>
      <c r="E375" s="169">
        <v>155717219.1500001</v>
      </c>
      <c r="F375" s="168">
        <v>1.9719165991170979E-2</v>
      </c>
      <c r="G375" s="169">
        <v>0</v>
      </c>
      <c r="H375" s="168">
        <v>0</v>
      </c>
      <c r="I375" s="169">
        <v>415199.89</v>
      </c>
      <c r="J375" s="168">
        <v>5.2578613945957601E-5</v>
      </c>
      <c r="K375" s="169">
        <v>89178.59</v>
      </c>
      <c r="L375" s="168">
        <v>1.1293082606199233E-5</v>
      </c>
      <c r="M375" s="167">
        <v>156221597.63000008</v>
      </c>
    </row>
    <row r="376" spans="1:13" ht="20.25" x14ac:dyDescent="0.3">
      <c r="A376" s="171" t="s">
        <v>1090</v>
      </c>
      <c r="B376" s="162"/>
      <c r="C376" s="162"/>
      <c r="D376" s="162" t="s">
        <v>1089</v>
      </c>
      <c r="E376" s="169">
        <v>365015023.1700002</v>
      </c>
      <c r="F376" s="168">
        <v>4.6223480424646086E-2</v>
      </c>
      <c r="G376" s="169">
        <v>780865.73</v>
      </c>
      <c r="H376" s="168">
        <v>9.8884510208560903E-5</v>
      </c>
      <c r="I376" s="169">
        <v>128583.41</v>
      </c>
      <c r="J376" s="168">
        <v>1.6283090716244612E-5</v>
      </c>
      <c r="K376" s="169">
        <v>0</v>
      </c>
      <c r="L376" s="168">
        <v>0</v>
      </c>
      <c r="M376" s="167">
        <v>365924472.31000024</v>
      </c>
    </row>
    <row r="377" spans="1:13" ht="20.25" x14ac:dyDescent="0.3">
      <c r="A377" s="171" t="s">
        <v>1088</v>
      </c>
      <c r="B377" s="162"/>
      <c r="C377" s="162"/>
      <c r="D377" s="162" t="s">
        <v>1087</v>
      </c>
      <c r="E377" s="169">
        <v>915565636.85999978</v>
      </c>
      <c r="F377" s="168">
        <v>0.11594216020299701</v>
      </c>
      <c r="G377" s="169">
        <v>2165601.3899999997</v>
      </c>
      <c r="H377" s="168">
        <v>2.7423976303471361E-4</v>
      </c>
      <c r="I377" s="169">
        <v>891191.21</v>
      </c>
      <c r="J377" s="168">
        <v>1.1285551781485498E-4</v>
      </c>
      <c r="K377" s="169">
        <v>1914828.1300000001</v>
      </c>
      <c r="L377" s="168">
        <v>2.4248322662159165E-4</v>
      </c>
      <c r="M377" s="167">
        <v>920537257.58999979</v>
      </c>
    </row>
    <row r="378" spans="1:13" ht="20.25" x14ac:dyDescent="0.3">
      <c r="A378" s="170" t="s">
        <v>1086</v>
      </c>
      <c r="B378" s="162"/>
      <c r="C378" s="162"/>
      <c r="D378" s="162" t="s">
        <v>1085</v>
      </c>
      <c r="E378" s="169">
        <v>654760061.71000004</v>
      </c>
      <c r="F378" s="168">
        <v>8.2915186976281391E-2</v>
      </c>
      <c r="G378" s="169">
        <v>2675470.36</v>
      </c>
      <c r="H378" s="168">
        <v>3.3880674482426334E-4</v>
      </c>
      <c r="I378" s="169">
        <v>446010.44</v>
      </c>
      <c r="J378" s="168">
        <v>5.6480291313725266E-5</v>
      </c>
      <c r="K378" s="169">
        <v>3372368.61</v>
      </c>
      <c r="L378" s="168">
        <v>4.2705807852852669E-4</v>
      </c>
      <c r="M378" s="167">
        <v>661253911.12000012</v>
      </c>
    </row>
    <row r="379" spans="1:13" ht="20.25" x14ac:dyDescent="0.3">
      <c r="A379" s="170" t="s">
        <v>1084</v>
      </c>
      <c r="B379" s="162"/>
      <c r="C379" s="162"/>
      <c r="D379" s="162" t="s">
        <v>1083</v>
      </c>
      <c r="E379" s="169">
        <v>691885983.36999822</v>
      </c>
      <c r="F379" s="168">
        <v>8.7616608025186074E-2</v>
      </c>
      <c r="G379" s="169">
        <v>1810065.0400000003</v>
      </c>
      <c r="H379" s="168">
        <v>2.2921660927037894E-4</v>
      </c>
      <c r="I379" s="169">
        <v>0</v>
      </c>
      <c r="J379" s="168">
        <v>0</v>
      </c>
      <c r="K379" s="169">
        <v>2059981.68</v>
      </c>
      <c r="L379" s="168">
        <v>2.6086466807220295E-4</v>
      </c>
      <c r="M379" s="167">
        <v>695756030.08999813</v>
      </c>
    </row>
    <row r="380" spans="1:13" ht="20.25" x14ac:dyDescent="0.3">
      <c r="A380" s="170" t="s">
        <v>1082</v>
      </c>
      <c r="B380" s="162"/>
      <c r="C380" s="162"/>
      <c r="D380" s="162" t="s">
        <v>1081</v>
      </c>
      <c r="E380" s="169">
        <v>784831199.70000398</v>
      </c>
      <c r="F380" s="168">
        <v>9.9386675323467122E-2</v>
      </c>
      <c r="G380" s="169">
        <v>1705300.7400000002</v>
      </c>
      <c r="H380" s="168">
        <v>2.1594983869146938E-4</v>
      </c>
      <c r="I380" s="169">
        <v>534084.07000000007</v>
      </c>
      <c r="J380" s="168">
        <v>6.7633447906780033E-5</v>
      </c>
      <c r="K380" s="169">
        <v>2193427.9500000002</v>
      </c>
      <c r="L380" s="168">
        <v>2.7776356443958404E-4</v>
      </c>
      <c r="M380" s="167">
        <v>789264012.46000409</v>
      </c>
    </row>
    <row r="381" spans="1:13" ht="20.25" x14ac:dyDescent="0.3">
      <c r="A381" s="170" t="s">
        <v>1080</v>
      </c>
      <c r="B381" s="162"/>
      <c r="C381" s="162"/>
      <c r="D381" s="162" t="s">
        <v>1079</v>
      </c>
      <c r="E381" s="169">
        <v>984132026.91999865</v>
      </c>
      <c r="F381" s="168">
        <v>0.12462502799622457</v>
      </c>
      <c r="G381" s="169">
        <v>2475737.7799999993</v>
      </c>
      <c r="H381" s="168">
        <v>3.1351371737126923E-4</v>
      </c>
      <c r="I381" s="169">
        <v>142046.92000000001</v>
      </c>
      <c r="J381" s="168">
        <v>1.7988035037514879E-5</v>
      </c>
      <c r="K381" s="169">
        <v>794885.58000000007</v>
      </c>
      <c r="L381" s="168">
        <v>1.0065990634541979E-4</v>
      </c>
      <c r="M381" s="167">
        <v>987544697.19999862</v>
      </c>
    </row>
    <row r="382" spans="1:13" ht="20.25" x14ac:dyDescent="0.3">
      <c r="A382" s="170" t="s">
        <v>1078</v>
      </c>
      <c r="B382" s="162"/>
      <c r="C382" s="162"/>
      <c r="D382" s="162" t="s">
        <v>1077</v>
      </c>
      <c r="E382" s="169">
        <v>1427829773.910001</v>
      </c>
      <c r="F382" s="168">
        <v>0.18081245267901652</v>
      </c>
      <c r="G382" s="169">
        <v>2198035.58</v>
      </c>
      <c r="H382" s="168">
        <v>2.7834704917744323E-4</v>
      </c>
      <c r="I382" s="169">
        <v>621581.14999999991</v>
      </c>
      <c r="J382" s="168">
        <v>7.871359340180548E-5</v>
      </c>
      <c r="K382" s="169">
        <v>1551937.55</v>
      </c>
      <c r="L382" s="168">
        <v>1.9652877391100772E-4</v>
      </c>
      <c r="M382" s="167">
        <v>1432201328.190001</v>
      </c>
    </row>
    <row r="383" spans="1:13" ht="20.25" x14ac:dyDescent="0.3">
      <c r="A383" s="170" t="s">
        <v>1076</v>
      </c>
      <c r="B383" s="162"/>
      <c r="C383" s="162"/>
      <c r="D383" s="162" t="s">
        <v>1075</v>
      </c>
      <c r="E383" s="169">
        <v>1568787347.5099962</v>
      </c>
      <c r="F383" s="168">
        <v>0.19866253892319413</v>
      </c>
      <c r="G383" s="169">
        <v>2995417.4699999997</v>
      </c>
      <c r="H383" s="168">
        <v>3.7932307439220907E-4</v>
      </c>
      <c r="I383" s="169">
        <v>470992.01</v>
      </c>
      <c r="J383" s="168">
        <v>5.9643818945666392E-5</v>
      </c>
      <c r="K383" s="169">
        <v>1990412.7999999998</v>
      </c>
      <c r="L383" s="168">
        <v>2.5205485050656566E-4</v>
      </c>
      <c r="M383" s="167">
        <v>1574244169.7899961</v>
      </c>
    </row>
    <row r="384" spans="1:13" ht="20.25" x14ac:dyDescent="0.3">
      <c r="A384" s="170" t="s">
        <v>1074</v>
      </c>
      <c r="B384" s="162"/>
      <c r="C384" s="162"/>
      <c r="D384" s="162" t="s">
        <v>1073</v>
      </c>
      <c r="E384" s="169">
        <v>231079964.92000017</v>
      </c>
      <c r="F384" s="168">
        <v>2.9262686621073321E-2</v>
      </c>
      <c r="G384" s="169">
        <v>0</v>
      </c>
      <c r="H384" s="168">
        <v>0</v>
      </c>
      <c r="I384" s="169">
        <v>0</v>
      </c>
      <c r="J384" s="168">
        <v>0</v>
      </c>
      <c r="K384" s="169">
        <v>0</v>
      </c>
      <c r="L384" s="168">
        <v>0</v>
      </c>
      <c r="M384" s="167">
        <v>231079964.92000017</v>
      </c>
    </row>
    <row r="385" spans="1:13" ht="21" thickBot="1" x14ac:dyDescent="0.35">
      <c r="B385" s="164" t="s">
        <v>1097</v>
      </c>
      <c r="C385" s="164"/>
      <c r="D385" s="162"/>
      <c r="E385" s="165">
        <v>7862102553.7099981</v>
      </c>
      <c r="F385" s="166">
        <v>0.99561311293951793</v>
      </c>
      <c r="G385" s="165">
        <v>16921408.779999997</v>
      </c>
      <c r="H385" s="166">
        <v>2.142833466707704E-3</v>
      </c>
      <c r="I385" s="165">
        <v>3649689.0999999996</v>
      </c>
      <c r="J385" s="166">
        <v>4.6217640908254926E-4</v>
      </c>
      <c r="K385" s="165">
        <v>14071029.18</v>
      </c>
      <c r="L385" s="159">
        <v>1.78187718469175E-3</v>
      </c>
      <c r="M385" s="165">
        <v>7896744680.7699995</v>
      </c>
    </row>
    <row r="386" spans="1:13" ht="21" thickTop="1" x14ac:dyDescent="0.3">
      <c r="B386" s="164" t="s">
        <v>833</v>
      </c>
      <c r="C386" s="164"/>
      <c r="D386" s="162"/>
      <c r="E386" s="162"/>
      <c r="F386" s="162"/>
      <c r="G386" s="162"/>
      <c r="H386" s="162"/>
      <c r="I386" s="162"/>
      <c r="J386" s="162"/>
      <c r="K386" s="162"/>
      <c r="L386" s="162"/>
      <c r="M386" s="162"/>
    </row>
    <row r="387" spans="1:13" ht="20.25" x14ac:dyDescent="0.3">
      <c r="A387" s="170" t="s">
        <v>1094</v>
      </c>
      <c r="B387" s="164"/>
      <c r="C387" s="164"/>
      <c r="D387" s="162" t="s">
        <v>1093</v>
      </c>
      <c r="E387" s="169">
        <v>48271759.910000004</v>
      </c>
      <c r="F387" s="168">
        <v>1.136229830939053E-2</v>
      </c>
      <c r="G387" s="169">
        <v>343763.09</v>
      </c>
      <c r="H387" s="168">
        <v>8.0915607461179564E-5</v>
      </c>
      <c r="I387" s="169">
        <v>0</v>
      </c>
      <c r="J387" s="168">
        <v>0</v>
      </c>
      <c r="K387" s="169">
        <v>513260.83</v>
      </c>
      <c r="L387" s="168">
        <v>1.2081230665421123E-4</v>
      </c>
      <c r="M387" s="167">
        <v>49128783.830000006</v>
      </c>
    </row>
    <row r="388" spans="1:13" ht="20.25" x14ac:dyDescent="0.3">
      <c r="A388" s="171" t="s">
        <v>1092</v>
      </c>
      <c r="B388" s="162"/>
      <c r="C388" s="162"/>
      <c r="D388" s="162" t="s">
        <v>1091</v>
      </c>
      <c r="E388" s="169">
        <v>97561567.140000105</v>
      </c>
      <c r="F388" s="168">
        <v>2.2964226525883751E-2</v>
      </c>
      <c r="G388" s="169">
        <v>118936.05</v>
      </c>
      <c r="H388" s="168">
        <v>2.7995392800266094E-5</v>
      </c>
      <c r="I388" s="169">
        <v>0</v>
      </c>
      <c r="J388" s="168">
        <v>0</v>
      </c>
      <c r="K388" s="169">
        <v>249152.66</v>
      </c>
      <c r="L388" s="168">
        <v>5.8646025186906286E-5</v>
      </c>
      <c r="M388" s="167">
        <v>97929655.850000098</v>
      </c>
    </row>
    <row r="389" spans="1:13" ht="20.25" x14ac:dyDescent="0.3">
      <c r="A389" s="171" t="s">
        <v>1090</v>
      </c>
      <c r="B389" s="162"/>
      <c r="C389" s="162"/>
      <c r="D389" s="162" t="s">
        <v>1089</v>
      </c>
      <c r="E389" s="169">
        <v>240976267.78000018</v>
      </c>
      <c r="F389" s="168">
        <v>5.6721450494137064E-2</v>
      </c>
      <c r="G389" s="169">
        <v>1045627.7000000001</v>
      </c>
      <c r="H389" s="168">
        <v>2.461218292043396E-4</v>
      </c>
      <c r="I389" s="169">
        <v>167669.59</v>
      </c>
      <c r="J389" s="168">
        <v>3.9466385782187721E-5</v>
      </c>
      <c r="K389" s="169">
        <v>408533.03</v>
      </c>
      <c r="L389" s="168">
        <v>9.6161278659690581E-5</v>
      </c>
      <c r="M389" s="167">
        <v>242598098.10000017</v>
      </c>
    </row>
    <row r="390" spans="1:13" ht="20.25" x14ac:dyDescent="0.3">
      <c r="A390" s="171" t="s">
        <v>1088</v>
      </c>
      <c r="B390" s="162"/>
      <c r="C390" s="162"/>
      <c r="D390" s="162" t="s">
        <v>1087</v>
      </c>
      <c r="E390" s="169">
        <v>555985282.62000024</v>
      </c>
      <c r="F390" s="168">
        <v>0.13086886926305241</v>
      </c>
      <c r="G390" s="169">
        <v>1327218.43</v>
      </c>
      <c r="H390" s="168">
        <v>3.1240318876911134E-4</v>
      </c>
      <c r="I390" s="169">
        <v>791245.91999999993</v>
      </c>
      <c r="J390" s="168">
        <v>1.862449638440819E-4</v>
      </c>
      <c r="K390" s="169">
        <v>2178864.67</v>
      </c>
      <c r="L390" s="168">
        <v>5.1286529437687025E-4</v>
      </c>
      <c r="M390" s="167">
        <v>560282611.6400001</v>
      </c>
    </row>
    <row r="391" spans="1:13" ht="20.25" x14ac:dyDescent="0.3">
      <c r="A391" s="170" t="s">
        <v>1086</v>
      </c>
      <c r="B391" s="162"/>
      <c r="C391" s="162"/>
      <c r="D391" s="162" t="s">
        <v>1085</v>
      </c>
      <c r="E391" s="169">
        <v>467914774.79000032</v>
      </c>
      <c r="F391" s="168">
        <v>0.11013866626051651</v>
      </c>
      <c r="G391" s="169">
        <v>1004672.4200000002</v>
      </c>
      <c r="H391" s="168">
        <v>2.3648169779889207E-4</v>
      </c>
      <c r="I391" s="169">
        <v>498501.37</v>
      </c>
      <c r="J391" s="168">
        <v>1.1733819699427367E-4</v>
      </c>
      <c r="K391" s="169">
        <v>1684675.6900000002</v>
      </c>
      <c r="L391" s="168">
        <v>3.9654215591159548E-4</v>
      </c>
      <c r="M391" s="167">
        <v>471102624.27000034</v>
      </c>
    </row>
    <row r="392" spans="1:13" ht="20.25" x14ac:dyDescent="0.3">
      <c r="A392" s="170" t="s">
        <v>1084</v>
      </c>
      <c r="B392" s="162"/>
      <c r="C392" s="162"/>
      <c r="D392" s="162" t="s">
        <v>1083</v>
      </c>
      <c r="E392" s="169">
        <v>590744356.07000017</v>
      </c>
      <c r="F392" s="168">
        <v>0.13905052583064523</v>
      </c>
      <c r="G392" s="169">
        <v>2081783.5499999998</v>
      </c>
      <c r="H392" s="168">
        <v>4.9001415640911546E-4</v>
      </c>
      <c r="I392" s="169">
        <v>1211969.44</v>
      </c>
      <c r="J392" s="168">
        <v>2.8527566313761495E-4</v>
      </c>
      <c r="K392" s="169">
        <v>1087910.1000000001</v>
      </c>
      <c r="L392" s="168">
        <v>2.5607434062991638E-4</v>
      </c>
      <c r="M392" s="167">
        <v>595126019.16000021</v>
      </c>
    </row>
    <row r="393" spans="1:13" ht="20.25" x14ac:dyDescent="0.3">
      <c r="A393" s="170" t="s">
        <v>1082</v>
      </c>
      <c r="B393" s="162"/>
      <c r="C393" s="162"/>
      <c r="D393" s="162" t="s">
        <v>1081</v>
      </c>
      <c r="E393" s="169">
        <v>695724960.13999963</v>
      </c>
      <c r="F393" s="168">
        <v>0.16376105932615687</v>
      </c>
      <c r="G393" s="169">
        <v>352522.2</v>
      </c>
      <c r="H393" s="168">
        <v>8.2977343369095949E-5</v>
      </c>
      <c r="I393" s="169">
        <v>733788</v>
      </c>
      <c r="J393" s="168">
        <v>1.7272040976744777E-4</v>
      </c>
      <c r="K393" s="169">
        <v>709870.78</v>
      </c>
      <c r="L393" s="168">
        <v>1.6709072920726117E-4</v>
      </c>
      <c r="M393" s="167">
        <v>697521141.11999965</v>
      </c>
    </row>
    <row r="394" spans="1:13" ht="20.25" x14ac:dyDescent="0.3">
      <c r="A394" s="170" t="s">
        <v>1080</v>
      </c>
      <c r="B394" s="162"/>
      <c r="C394" s="162"/>
      <c r="D394" s="162" t="s">
        <v>1079</v>
      </c>
      <c r="E394" s="169">
        <v>681063792.32000053</v>
      </c>
      <c r="F394" s="168">
        <v>0.16031008586578471</v>
      </c>
      <c r="G394" s="169">
        <v>234174.69</v>
      </c>
      <c r="H394" s="168">
        <v>5.5120482229152085E-5</v>
      </c>
      <c r="I394" s="169">
        <v>828326.41999999993</v>
      </c>
      <c r="J394" s="168">
        <v>1.9497304219148176E-4</v>
      </c>
      <c r="K394" s="169">
        <v>582796.03</v>
      </c>
      <c r="L394" s="168">
        <v>1.3717963378038586E-4</v>
      </c>
      <c r="M394" s="167">
        <v>682709089.46000051</v>
      </c>
    </row>
    <row r="395" spans="1:13" ht="20.25" x14ac:dyDescent="0.3">
      <c r="A395" s="170" t="s">
        <v>1078</v>
      </c>
      <c r="B395" s="162"/>
      <c r="C395" s="162"/>
      <c r="D395" s="162" t="s">
        <v>1077</v>
      </c>
      <c r="E395" s="169">
        <v>581207681.30000043</v>
      </c>
      <c r="F395" s="168">
        <v>0.13680576525389385</v>
      </c>
      <c r="G395" s="169">
        <v>324043.39</v>
      </c>
      <c r="H395" s="168">
        <v>7.6273947111744656E-5</v>
      </c>
      <c r="I395" s="169">
        <v>512273.63</v>
      </c>
      <c r="J395" s="168">
        <v>1.2057993764773739E-4</v>
      </c>
      <c r="K395" s="169">
        <v>0</v>
      </c>
      <c r="L395" s="168">
        <v>0</v>
      </c>
      <c r="M395" s="167">
        <v>582043998.32000041</v>
      </c>
    </row>
    <row r="396" spans="1:13" ht="20.25" x14ac:dyDescent="0.3">
      <c r="A396" s="170" t="s">
        <v>1076</v>
      </c>
      <c r="B396" s="162"/>
      <c r="C396" s="162"/>
      <c r="D396" s="162" t="s">
        <v>1075</v>
      </c>
      <c r="E396" s="169">
        <v>269973096.00000012</v>
      </c>
      <c r="F396" s="168">
        <v>6.3546778861614708E-2</v>
      </c>
      <c r="G396" s="169">
        <v>0</v>
      </c>
      <c r="H396" s="168">
        <v>0</v>
      </c>
      <c r="I396" s="169">
        <v>0</v>
      </c>
      <c r="J396" s="168">
        <v>0</v>
      </c>
      <c r="K396" s="169">
        <v>0</v>
      </c>
      <c r="L396" s="168">
        <v>0</v>
      </c>
      <c r="M396" s="167">
        <v>269973096.00000012</v>
      </c>
    </row>
    <row r="397" spans="1:13" ht="20.25" x14ac:dyDescent="0.3">
      <c r="A397" s="170" t="s">
        <v>1074</v>
      </c>
      <c r="B397" s="162"/>
      <c r="C397" s="162"/>
      <c r="D397" s="162" t="s">
        <v>1073</v>
      </c>
      <c r="E397" s="169">
        <v>0</v>
      </c>
      <c r="F397" s="168">
        <v>0</v>
      </c>
      <c r="G397" s="169">
        <v>0</v>
      </c>
      <c r="H397" s="168">
        <v>0</v>
      </c>
      <c r="I397" s="169">
        <v>0</v>
      </c>
      <c r="J397" s="168">
        <v>0</v>
      </c>
      <c r="K397" s="169">
        <v>0</v>
      </c>
      <c r="L397" s="168">
        <v>0</v>
      </c>
      <c r="M397" s="167">
        <v>0</v>
      </c>
    </row>
    <row r="398" spans="1:13" ht="21" thickBot="1" x14ac:dyDescent="0.35">
      <c r="B398" s="164" t="s">
        <v>1096</v>
      </c>
      <c r="C398" s="164"/>
      <c r="D398" s="162"/>
      <c r="E398" s="165">
        <v>4229423538.0700016</v>
      </c>
      <c r="F398" s="166">
        <v>0.9955297259910757</v>
      </c>
      <c r="G398" s="165">
        <v>6832741.5200000005</v>
      </c>
      <c r="H398" s="166">
        <v>1.6083036451528968E-3</v>
      </c>
      <c r="I398" s="165">
        <v>4743774.37</v>
      </c>
      <c r="J398" s="166">
        <v>1.1165985993648252E-3</v>
      </c>
      <c r="K398" s="165">
        <v>7415063.790000001</v>
      </c>
      <c r="L398" s="166">
        <v>1.7453717644068372E-3</v>
      </c>
      <c r="M398" s="165">
        <v>4248415117.750001</v>
      </c>
    </row>
    <row r="399" spans="1:13" ht="21" thickTop="1" x14ac:dyDescent="0.3">
      <c r="B399" s="164" t="s">
        <v>1095</v>
      </c>
      <c r="C399" s="164"/>
      <c r="D399" s="162"/>
      <c r="E399" s="162"/>
      <c r="F399" s="162"/>
      <c r="G399" s="162"/>
      <c r="H399" s="162"/>
      <c r="I399" s="162"/>
      <c r="J399" s="162"/>
      <c r="K399" s="162"/>
      <c r="L399" s="162"/>
      <c r="M399" s="162"/>
    </row>
    <row r="400" spans="1:13" ht="20.25" x14ac:dyDescent="0.3">
      <c r="A400" s="170" t="s">
        <v>1094</v>
      </c>
      <c r="B400" s="164"/>
      <c r="C400" s="164"/>
      <c r="D400" s="162" t="s">
        <v>1093</v>
      </c>
      <c r="E400" s="169">
        <v>10561157.509999998</v>
      </c>
      <c r="F400" s="168">
        <v>8.5395440470375835E-3</v>
      </c>
      <c r="G400" s="169">
        <v>0</v>
      </c>
      <c r="H400" s="168">
        <v>0</v>
      </c>
      <c r="I400" s="169">
        <v>0</v>
      </c>
      <c r="J400" s="168">
        <v>0</v>
      </c>
      <c r="K400" s="169">
        <v>0</v>
      </c>
      <c r="L400" s="168">
        <v>0</v>
      </c>
      <c r="M400" s="167">
        <v>10561157.509999998</v>
      </c>
    </row>
    <row r="401" spans="1:15" ht="20.25" x14ac:dyDescent="0.3">
      <c r="A401" s="171" t="s">
        <v>1092</v>
      </c>
      <c r="B401" s="162"/>
      <c r="C401" s="162"/>
      <c r="D401" s="162" t="s">
        <v>1091</v>
      </c>
      <c r="E401" s="169">
        <v>29007165.539999969</v>
      </c>
      <c r="F401" s="168">
        <v>2.3454622996957886E-2</v>
      </c>
      <c r="G401" s="169">
        <v>307184.83</v>
      </c>
      <c r="H401" s="168">
        <v>2.4838360604724589E-4</v>
      </c>
      <c r="I401" s="169">
        <v>43294.13</v>
      </c>
      <c r="J401" s="168">
        <v>3.5006781194495346E-5</v>
      </c>
      <c r="K401" s="169">
        <v>0</v>
      </c>
      <c r="L401" s="168">
        <v>0</v>
      </c>
      <c r="M401" s="167">
        <v>29357644.499999966</v>
      </c>
    </row>
    <row r="402" spans="1:15" ht="20.25" x14ac:dyDescent="0.3">
      <c r="A402" s="171" t="s">
        <v>1090</v>
      </c>
      <c r="B402" s="162"/>
      <c r="C402" s="162"/>
      <c r="D402" s="162" t="s">
        <v>1089</v>
      </c>
      <c r="E402" s="169">
        <v>76998399.469999954</v>
      </c>
      <c r="F402" s="168">
        <v>6.225938995823764E-2</v>
      </c>
      <c r="G402" s="169">
        <v>501456.55000000005</v>
      </c>
      <c r="H402" s="168">
        <v>4.0546789424793884E-4</v>
      </c>
      <c r="I402" s="169">
        <v>104406.06</v>
      </c>
      <c r="J402" s="168">
        <v>8.4420684693267952E-5</v>
      </c>
      <c r="K402" s="169">
        <v>47603.6</v>
      </c>
      <c r="L402" s="168">
        <v>3.849133379675902E-5</v>
      </c>
      <c r="M402" s="167">
        <v>77651865.679999948</v>
      </c>
    </row>
    <row r="403" spans="1:15" ht="20.25" x14ac:dyDescent="0.3">
      <c r="A403" s="171" t="s">
        <v>1088</v>
      </c>
      <c r="B403" s="162"/>
      <c r="C403" s="162"/>
      <c r="D403" s="162" t="s">
        <v>1087</v>
      </c>
      <c r="E403" s="169">
        <v>221725155.16000041</v>
      </c>
      <c r="F403" s="168">
        <v>0.17928259540038488</v>
      </c>
      <c r="G403" s="169">
        <v>223115.44</v>
      </c>
      <c r="H403" s="168">
        <v>1.8040675235172886E-4</v>
      </c>
      <c r="I403" s="169">
        <v>204427.49</v>
      </c>
      <c r="J403" s="168">
        <v>1.6529604388793319E-4</v>
      </c>
      <c r="K403" s="169">
        <v>930423.1100000001</v>
      </c>
      <c r="L403" s="168">
        <v>7.5232180967886131E-4</v>
      </c>
      <c r="M403" s="167">
        <v>223083121.20000044</v>
      </c>
    </row>
    <row r="404" spans="1:15" ht="20.25" x14ac:dyDescent="0.3">
      <c r="A404" s="170" t="s">
        <v>1086</v>
      </c>
      <c r="B404" s="162"/>
      <c r="C404" s="162"/>
      <c r="D404" s="162" t="s">
        <v>1085</v>
      </c>
      <c r="E404" s="169">
        <v>149653642.8900001</v>
      </c>
      <c r="F404" s="168">
        <v>0.12100698943735277</v>
      </c>
      <c r="G404" s="169">
        <v>74563.100000000006</v>
      </c>
      <c r="H404" s="168">
        <v>6.0290254750084506E-5</v>
      </c>
      <c r="I404" s="169">
        <v>675376.73</v>
      </c>
      <c r="J404" s="168">
        <v>5.4609632786162374E-4</v>
      </c>
      <c r="K404" s="169">
        <v>157780.21</v>
      </c>
      <c r="L404" s="168">
        <v>1.2757797161627976E-4</v>
      </c>
      <c r="M404" s="167">
        <v>150561362.9300001</v>
      </c>
    </row>
    <row r="405" spans="1:15" ht="20.25" x14ac:dyDescent="0.3">
      <c r="A405" s="170" t="s">
        <v>1084</v>
      </c>
      <c r="B405" s="162"/>
      <c r="C405" s="162"/>
      <c r="D405" s="162" t="s">
        <v>1083</v>
      </c>
      <c r="E405" s="169">
        <v>138296911.76999992</v>
      </c>
      <c r="F405" s="168">
        <v>0.1118241602315791</v>
      </c>
      <c r="G405" s="169">
        <v>360630.65</v>
      </c>
      <c r="H405" s="168">
        <v>2.9159884392130373E-4</v>
      </c>
      <c r="I405" s="169">
        <v>0</v>
      </c>
      <c r="J405" s="168">
        <v>0</v>
      </c>
      <c r="K405" s="169">
        <v>905558.25</v>
      </c>
      <c r="L405" s="168">
        <v>7.3221657339274664E-4</v>
      </c>
      <c r="M405" s="167">
        <v>139563100.66999993</v>
      </c>
    </row>
    <row r="406" spans="1:15" ht="20.25" x14ac:dyDescent="0.3">
      <c r="A406" s="170" t="s">
        <v>1082</v>
      </c>
      <c r="B406" s="162"/>
      <c r="C406" s="162"/>
      <c r="D406" s="162" t="s">
        <v>1081</v>
      </c>
      <c r="E406" s="169">
        <v>157126889.24999997</v>
      </c>
      <c r="F406" s="168">
        <v>0.12704970931963414</v>
      </c>
      <c r="G406" s="169">
        <v>389282.32</v>
      </c>
      <c r="H406" s="168">
        <v>3.1476602022319238E-4</v>
      </c>
      <c r="I406" s="169">
        <v>84267.07</v>
      </c>
      <c r="J406" s="168">
        <v>6.8136693851827555E-5</v>
      </c>
      <c r="K406" s="169">
        <v>107936.79</v>
      </c>
      <c r="L406" s="168">
        <v>8.7275563462441521E-5</v>
      </c>
      <c r="M406" s="167">
        <v>157708375.42999995</v>
      </c>
    </row>
    <row r="407" spans="1:15" ht="20.25" x14ac:dyDescent="0.3">
      <c r="A407" s="170" t="s">
        <v>1080</v>
      </c>
      <c r="B407" s="162"/>
      <c r="C407" s="162"/>
      <c r="D407" s="162" t="s">
        <v>1079</v>
      </c>
      <c r="E407" s="169">
        <v>183533431.86000004</v>
      </c>
      <c r="F407" s="168">
        <v>0.14840151981337521</v>
      </c>
      <c r="G407" s="169">
        <v>588164.74</v>
      </c>
      <c r="H407" s="168">
        <v>4.7557842967388983E-4</v>
      </c>
      <c r="I407" s="169">
        <v>0</v>
      </c>
      <c r="J407" s="168">
        <v>0</v>
      </c>
      <c r="K407" s="169">
        <v>201997.42</v>
      </c>
      <c r="L407" s="168">
        <v>1.6333113712627045E-4</v>
      </c>
      <c r="M407" s="167">
        <v>184323594.02000004</v>
      </c>
    </row>
    <row r="408" spans="1:15" ht="20.25" x14ac:dyDescent="0.3">
      <c r="A408" s="170" t="s">
        <v>1078</v>
      </c>
      <c r="B408" s="162"/>
      <c r="C408" s="162"/>
      <c r="D408" s="162" t="s">
        <v>1077</v>
      </c>
      <c r="E408" s="169">
        <v>171875040.62999997</v>
      </c>
      <c r="F408" s="168">
        <v>0.13897477418138224</v>
      </c>
      <c r="G408" s="169">
        <v>0</v>
      </c>
      <c r="H408" s="168">
        <v>0</v>
      </c>
      <c r="I408" s="169">
        <v>223032.26</v>
      </c>
      <c r="J408" s="168">
        <v>1.8033949464127809E-4</v>
      </c>
      <c r="K408" s="169">
        <v>0</v>
      </c>
      <c r="L408" s="168">
        <v>0</v>
      </c>
      <c r="M408" s="167">
        <v>172098072.88999996</v>
      </c>
    </row>
    <row r="409" spans="1:15" ht="20.25" x14ac:dyDescent="0.3">
      <c r="A409" s="170" t="s">
        <v>1076</v>
      </c>
      <c r="B409" s="162"/>
      <c r="C409" s="162"/>
      <c r="D409" s="162" t="s">
        <v>1075</v>
      </c>
      <c r="E409" s="169">
        <v>91827232.480000034</v>
      </c>
      <c r="F409" s="168">
        <v>7.4249692397639525E-2</v>
      </c>
      <c r="G409" s="169">
        <v>0</v>
      </c>
      <c r="H409" s="168">
        <v>0</v>
      </c>
      <c r="I409" s="169">
        <v>0</v>
      </c>
      <c r="J409" s="168">
        <v>0</v>
      </c>
      <c r="K409" s="169">
        <v>0</v>
      </c>
      <c r="L409" s="168">
        <v>0</v>
      </c>
      <c r="M409" s="167">
        <v>91827232.480000034</v>
      </c>
    </row>
    <row r="410" spans="1:15" ht="20.25" x14ac:dyDescent="0.3">
      <c r="A410" s="170" t="s">
        <v>1074</v>
      </c>
      <c r="B410" s="162"/>
      <c r="C410" s="162"/>
      <c r="D410" s="162" t="s">
        <v>1073</v>
      </c>
      <c r="E410" s="169">
        <v>0</v>
      </c>
      <c r="F410" s="168">
        <v>0</v>
      </c>
      <c r="G410" s="169">
        <v>0</v>
      </c>
      <c r="H410" s="168">
        <v>0</v>
      </c>
      <c r="I410" s="169">
        <v>0</v>
      </c>
      <c r="J410" s="168">
        <v>0</v>
      </c>
      <c r="K410" s="169">
        <v>0</v>
      </c>
      <c r="L410" s="168">
        <v>0</v>
      </c>
      <c r="M410" s="167">
        <v>0</v>
      </c>
    </row>
    <row r="411" spans="1:15" ht="21" thickBot="1" x14ac:dyDescent="0.35">
      <c r="B411" s="164" t="s">
        <v>1072</v>
      </c>
      <c r="C411" s="164"/>
      <c r="D411" s="162"/>
      <c r="E411" s="165">
        <v>1230605026.5600004</v>
      </c>
      <c r="F411" s="166">
        <v>0.99504299778358096</v>
      </c>
      <c r="G411" s="165">
        <v>2444397.6300000004</v>
      </c>
      <c r="H411" s="166">
        <v>1.9764918012153843E-3</v>
      </c>
      <c r="I411" s="165">
        <v>1334803.74</v>
      </c>
      <c r="J411" s="166">
        <v>1.0792960261304259E-3</v>
      </c>
      <c r="K411" s="165">
        <v>2351299.38</v>
      </c>
      <c r="L411" s="159">
        <v>1.9012143890733586E-3</v>
      </c>
      <c r="M411" s="165">
        <v>1236735527.3100002</v>
      </c>
    </row>
    <row r="412" spans="1:15" ht="21" thickTop="1" x14ac:dyDescent="0.3">
      <c r="B412" s="164"/>
      <c r="C412" s="164"/>
      <c r="D412" s="162"/>
      <c r="E412" s="162"/>
      <c r="F412" s="162"/>
      <c r="G412" s="162"/>
      <c r="H412" s="162"/>
      <c r="I412" s="162"/>
      <c r="J412" s="162"/>
      <c r="K412" s="162"/>
      <c r="L412" s="162"/>
      <c r="M412" s="162"/>
    </row>
    <row r="413" spans="1:15" ht="23.25" customHeight="1" thickBot="1" x14ac:dyDescent="0.35">
      <c r="B413" s="163" t="s">
        <v>1071</v>
      </c>
      <c r="C413" s="163"/>
      <c r="D413" s="162"/>
      <c r="E413" s="160">
        <v>52900177053.110031</v>
      </c>
      <c r="F413" s="161">
        <v>0.99730091176814617</v>
      </c>
      <c r="G413" s="160">
        <v>79300611.559999987</v>
      </c>
      <c r="H413" s="161">
        <v>1.4950152649424835E-3</v>
      </c>
      <c r="I413" s="160">
        <v>24481569.990000002</v>
      </c>
      <c r="J413" s="159">
        <v>4.615389481216734E-4</v>
      </c>
      <c r="K413" s="160">
        <v>39386488.670000002</v>
      </c>
      <c r="L413" s="159">
        <v>7.4253401878978124E-4</v>
      </c>
      <c r="M413" s="158">
        <v>53043345723.330025</v>
      </c>
      <c r="O413" s="145" t="s">
        <v>1614</v>
      </c>
    </row>
    <row r="414" spans="1:15" ht="22.5" customHeight="1" thickTop="1" x14ac:dyDescent="0.25">
      <c r="B414" s="157" t="s">
        <v>1070</v>
      </c>
      <c r="C414" s="156"/>
      <c r="D414" s="156"/>
      <c r="E414" s="156"/>
      <c r="F414" s="156"/>
      <c r="G414" s="156"/>
      <c r="H414" s="156"/>
      <c r="I414" s="156"/>
      <c r="J414" s="156"/>
      <c r="K414" s="156"/>
      <c r="L414" s="156"/>
      <c r="M414" s="156"/>
    </row>
    <row r="415" spans="1:15" ht="16.5" x14ac:dyDescent="0.25">
      <c r="B415" s="156"/>
      <c r="C415" s="156"/>
      <c r="D415" s="156"/>
      <c r="E415" s="156"/>
      <c r="F415" s="156"/>
      <c r="G415" s="156"/>
      <c r="H415" s="156"/>
      <c r="I415" s="156"/>
      <c r="J415" s="156"/>
      <c r="K415" s="156"/>
      <c r="L415" s="156"/>
      <c r="M415" s="156"/>
    </row>
    <row r="417" spans="1:13" ht="23.25" x14ac:dyDescent="0.35">
      <c r="A417" s="155"/>
      <c r="B417" s="155" t="s">
        <v>1069</v>
      </c>
      <c r="C417" s="154"/>
      <c r="D417" s="154"/>
      <c r="E417" s="154"/>
      <c r="F417" s="154"/>
      <c r="G417" s="154"/>
      <c r="H417" s="154"/>
      <c r="I417" s="154"/>
      <c r="J417" s="154"/>
      <c r="K417" s="154"/>
      <c r="L417" s="154"/>
      <c r="M417" s="153"/>
    </row>
    <row r="418" spans="1:13" ht="15" customHeight="1" x14ac:dyDescent="0.2"/>
    <row r="419" spans="1:13" ht="108" customHeight="1" x14ac:dyDescent="0.2">
      <c r="B419" s="442" t="s">
        <v>1068</v>
      </c>
      <c r="C419" s="442"/>
      <c r="D419" s="442"/>
      <c r="E419" s="442"/>
      <c r="F419" s="442"/>
      <c r="G419" s="442"/>
      <c r="H419" s="442"/>
      <c r="I419" s="442"/>
      <c r="J419" s="442"/>
      <c r="K419" s="442"/>
      <c r="L419" s="442"/>
      <c r="M419" s="442"/>
    </row>
    <row r="420" spans="1:13" ht="15" customHeight="1" x14ac:dyDescent="0.2">
      <c r="B420" s="152"/>
      <c r="C420" s="152"/>
      <c r="D420" s="152"/>
      <c r="E420" s="152"/>
      <c r="F420" s="152"/>
      <c r="G420" s="152"/>
      <c r="H420" s="152"/>
      <c r="I420" s="152"/>
      <c r="J420" s="152"/>
      <c r="K420" s="152"/>
      <c r="L420" s="152"/>
      <c r="M420" s="152"/>
    </row>
    <row r="421" spans="1:13" ht="96.75" customHeight="1" x14ac:dyDescent="0.2">
      <c r="B421" s="442" t="s">
        <v>1067</v>
      </c>
      <c r="C421" s="442"/>
      <c r="D421" s="442"/>
      <c r="E421" s="442"/>
      <c r="F421" s="442"/>
      <c r="G421" s="442"/>
      <c r="H421" s="442"/>
      <c r="I421" s="442"/>
      <c r="J421" s="442"/>
      <c r="K421" s="442"/>
      <c r="L421" s="442"/>
      <c r="M421" s="442"/>
    </row>
    <row r="422" spans="1:13" ht="15" x14ac:dyDescent="0.2">
      <c r="B422" s="151"/>
    </row>
    <row r="423" spans="1:13" ht="30.75" customHeight="1" x14ac:dyDescent="0.2">
      <c r="B423" s="442" t="s">
        <v>1066</v>
      </c>
      <c r="C423" s="442"/>
      <c r="D423" s="442"/>
      <c r="E423" s="442"/>
      <c r="F423" s="442"/>
      <c r="G423" s="442"/>
      <c r="H423" s="442"/>
      <c r="I423" s="442"/>
      <c r="J423" s="442"/>
      <c r="K423" s="442"/>
      <c r="L423" s="442"/>
      <c r="M423" s="442"/>
    </row>
    <row r="425" spans="1:13" ht="151.5" customHeight="1" x14ac:dyDescent="0.2">
      <c r="B425" s="442" t="s">
        <v>1065</v>
      </c>
      <c r="C425" s="442"/>
      <c r="D425" s="442"/>
      <c r="E425" s="442"/>
      <c r="F425" s="442"/>
      <c r="G425" s="442"/>
      <c r="H425" s="442"/>
      <c r="I425" s="442"/>
      <c r="J425" s="442"/>
      <c r="K425" s="442"/>
      <c r="L425" s="442"/>
      <c r="M425" s="442"/>
    </row>
    <row r="426" spans="1:13" ht="12.75" customHeight="1" x14ac:dyDescent="0.2">
      <c r="D426" s="150"/>
      <c r="E426" s="150"/>
      <c r="F426" s="150"/>
      <c r="G426" s="150"/>
      <c r="H426" s="150"/>
      <c r="I426" s="150"/>
      <c r="J426" s="150"/>
      <c r="K426" s="150"/>
      <c r="L426" s="150"/>
      <c r="M426" s="150"/>
    </row>
    <row r="427" spans="1:13" ht="141.75" customHeight="1" x14ac:dyDescent="0.2">
      <c r="B427" s="442" t="s">
        <v>1064</v>
      </c>
      <c r="C427" s="442"/>
      <c r="D427" s="442"/>
      <c r="E427" s="442"/>
      <c r="F427" s="442"/>
      <c r="G427" s="442"/>
      <c r="H427" s="442"/>
      <c r="I427" s="442"/>
      <c r="J427" s="442"/>
      <c r="K427" s="442"/>
      <c r="L427" s="442"/>
      <c r="M427" s="442"/>
    </row>
    <row r="465" spans="5:6" x14ac:dyDescent="0.2">
      <c r="E465" s="149"/>
    </row>
    <row r="466" spans="5:6" x14ac:dyDescent="0.2">
      <c r="F466" s="148"/>
    </row>
    <row r="470" spans="5:6" x14ac:dyDescent="0.2">
      <c r="E470" s="148"/>
      <c r="F470" s="148"/>
    </row>
    <row r="472" spans="5:6" x14ac:dyDescent="0.2">
      <c r="F472" s="148"/>
    </row>
    <row r="473" spans="5:6" x14ac:dyDescent="0.2">
      <c r="F473" s="147"/>
    </row>
  </sheetData>
  <protectedRanges>
    <protectedRange sqref="G4:H4" name="TBSM_1"/>
  </protectedRanges>
  <mergeCells count="62">
    <mergeCell ref="B423:M423"/>
    <mergeCell ref="B425:M425"/>
    <mergeCell ref="B427:M427"/>
    <mergeCell ref="B153:L153"/>
    <mergeCell ref="B181:M181"/>
    <mergeCell ref="E310:L310"/>
    <mergeCell ref="E327:L327"/>
    <mergeCell ref="B419:M419"/>
    <mergeCell ref="B421:M421"/>
    <mergeCell ref="B151:M151"/>
    <mergeCell ref="G101:H101"/>
    <mergeCell ref="I102:L102"/>
    <mergeCell ref="I107:K108"/>
    <mergeCell ref="B110:D111"/>
    <mergeCell ref="B113:D114"/>
    <mergeCell ref="I116:L116"/>
    <mergeCell ref="I125:L126"/>
    <mergeCell ref="I129:K129"/>
    <mergeCell ref="I104:L105"/>
    <mergeCell ref="I132:K132"/>
    <mergeCell ref="I136:K136"/>
    <mergeCell ref="I139:K139"/>
    <mergeCell ref="E30:F30"/>
    <mergeCell ref="E31:F31"/>
    <mergeCell ref="E32:F32"/>
    <mergeCell ref="E33:F33"/>
    <mergeCell ref="E34:F34"/>
    <mergeCell ref="E35:F35"/>
    <mergeCell ref="B69:M69"/>
    <mergeCell ref="E40:F40"/>
    <mergeCell ref="G87:H87"/>
    <mergeCell ref="I88:L88"/>
    <mergeCell ref="I90:L91"/>
    <mergeCell ref="I93:K94"/>
    <mergeCell ref="E36:F36"/>
    <mergeCell ref="E37:F37"/>
    <mergeCell ref="E38:F38"/>
    <mergeCell ref="E39:F39"/>
    <mergeCell ref="E29:F29"/>
    <mergeCell ref="E19:F19"/>
    <mergeCell ref="E20:F20"/>
    <mergeCell ref="E21:F21"/>
    <mergeCell ref="E22:F22"/>
    <mergeCell ref="E23:F23"/>
    <mergeCell ref="E24:F24"/>
    <mergeCell ref="E25:F25"/>
    <mergeCell ref="E26:F26"/>
    <mergeCell ref="E27:F27"/>
    <mergeCell ref="E28:F28"/>
    <mergeCell ref="E18:F18"/>
    <mergeCell ref="D1:L1"/>
    <mergeCell ref="B5:M5"/>
    <mergeCell ref="B6:M6"/>
    <mergeCell ref="B7:M7"/>
    <mergeCell ref="B8:M8"/>
    <mergeCell ref="C12:D12"/>
    <mergeCell ref="E12:F12"/>
    <mergeCell ref="E14:F14"/>
    <mergeCell ref="E15:F15"/>
    <mergeCell ref="E16:F16"/>
    <mergeCell ref="E17:F17"/>
    <mergeCell ref="G4:H4"/>
  </mergeCells>
  <pageMargins left="0.45" right="0.45" top="0.6" bottom="0.6" header="0.3" footer="0.3"/>
  <pageSetup scale="29" fitToHeight="0" orientation="portrait" r:id="rId1"/>
  <headerFooter>
    <oddFooter>&amp;CMonthly Investor Report -  July 31, 2019&amp;R&amp;P&amp;L&amp;"Calibri"&amp;11&amp;K000000&amp;1
_x000D_&amp;1#&amp;"Calibri"&amp;10&amp;K000000Internal</oddFooter>
    <evenFooter>&amp;R&amp;P&amp;LConfidential&amp;CMonthly Investor Report -  September 30, 2018</evenFooter>
    <firstFooter>&amp;R&amp;P&amp;LConfidential&amp;CMonthly Investor Report -  September 30, 2018</firstFooter>
  </headerFooter>
  <rowBreaks count="4" manualBreakCount="4">
    <brk id="98" min="1" max="14" man="1"/>
    <brk id="201" min="1" max="14" man="1"/>
    <brk id="307" min="1" max="14" man="1"/>
    <brk id="414" min="1" max="14"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D5E730-470A-4E20-A1B4-3B9A4AEA3CD5}">
  <sheetPr>
    <tabColor rgb="FF243386"/>
  </sheetPr>
  <dimension ref="A1:N112"/>
  <sheetViews>
    <sheetView zoomScale="90" zoomScaleNormal="90" workbookViewId="0">
      <selection activeCell="E41" sqref="E41"/>
    </sheetView>
  </sheetViews>
  <sheetFormatPr defaultColWidth="8.85546875" defaultRowHeight="15" outlineLevelRow="1" x14ac:dyDescent="0.25"/>
  <cols>
    <col min="1" max="1" width="13.42578125" style="23" customWidth="1"/>
    <col min="2" max="2" width="60.5703125" style="23" bestFit="1" customWidth="1"/>
    <col min="3" max="7" width="41" style="23" customWidth="1"/>
    <col min="8" max="8" width="7.42578125" style="23" customWidth="1"/>
    <col min="9" max="9" width="92" style="23" customWidth="1"/>
    <col min="10" max="11" width="47.5703125" style="23" customWidth="1"/>
    <col min="12" max="12" width="7.42578125" style="23" customWidth="1"/>
    <col min="13" max="13" width="25.5703125" style="23" customWidth="1"/>
    <col min="14" max="14" width="25.5703125" style="22" customWidth="1"/>
    <col min="15" max="16384" width="8.85546875" style="21"/>
  </cols>
  <sheetData>
    <row r="1" spans="1:13" ht="45" customHeight="1" x14ac:dyDescent="0.25">
      <c r="A1" s="445" t="s">
        <v>1611</v>
      </c>
      <c r="B1" s="445"/>
    </row>
    <row r="2" spans="1:13" ht="31.5" x14ac:dyDescent="0.25">
      <c r="A2" s="85" t="s">
        <v>1610</v>
      </c>
      <c r="B2" s="85"/>
      <c r="C2" s="22"/>
      <c r="D2" s="22"/>
      <c r="E2" s="22"/>
      <c r="F2" s="86" t="s">
        <v>500</v>
      </c>
      <c r="G2" s="63"/>
      <c r="H2" s="22"/>
      <c r="I2" s="411"/>
      <c r="J2" s="22"/>
      <c r="K2" s="22"/>
      <c r="L2" s="22"/>
      <c r="M2" s="22"/>
    </row>
    <row r="3" spans="1:13" ht="15.75" thickBot="1" x14ac:dyDescent="0.3">
      <c r="A3" s="22"/>
      <c r="B3" s="84"/>
      <c r="C3" s="84"/>
      <c r="D3" s="22"/>
      <c r="E3" s="22"/>
      <c r="F3" s="22"/>
      <c r="G3" s="22"/>
      <c r="H3" s="22"/>
      <c r="L3" s="22"/>
      <c r="M3" s="22"/>
    </row>
    <row r="4" spans="1:13" ht="19.5" thickBot="1" x14ac:dyDescent="0.3">
      <c r="A4" s="81"/>
      <c r="B4" s="83" t="s">
        <v>499</v>
      </c>
      <c r="C4" s="82" t="s">
        <v>319</v>
      </c>
      <c r="D4" s="81"/>
      <c r="E4" s="81"/>
      <c r="F4" s="22"/>
      <c r="G4" s="22"/>
      <c r="H4" s="22"/>
      <c r="I4" s="34" t="s">
        <v>1609</v>
      </c>
      <c r="J4" s="138" t="s">
        <v>1009</v>
      </c>
      <c r="L4" s="22"/>
      <c r="M4" s="22"/>
    </row>
    <row r="5" spans="1:13" ht="15.75" thickBot="1" x14ac:dyDescent="0.3">
      <c r="H5" s="22"/>
      <c r="I5" s="140" t="s">
        <v>1007</v>
      </c>
      <c r="J5" s="23" t="s">
        <v>441</v>
      </c>
      <c r="L5" s="22"/>
      <c r="M5" s="22"/>
    </row>
    <row r="6" spans="1:13" ht="18.75" x14ac:dyDescent="0.25">
      <c r="A6" s="31"/>
      <c r="B6" s="80" t="s">
        <v>1608</v>
      </c>
      <c r="C6" s="31"/>
      <c r="E6" s="30"/>
      <c r="F6" s="30"/>
      <c r="G6" s="30"/>
      <c r="H6" s="22"/>
      <c r="I6" s="140" t="s">
        <v>1005</v>
      </c>
      <c r="J6" s="23" t="s">
        <v>275</v>
      </c>
      <c r="L6" s="22"/>
      <c r="M6" s="22"/>
    </row>
    <row r="7" spans="1:13" x14ac:dyDescent="0.25">
      <c r="B7" s="78" t="s">
        <v>1607</v>
      </c>
      <c r="H7" s="22"/>
      <c r="I7" s="140" t="s">
        <v>1003</v>
      </c>
      <c r="J7" s="23" t="s">
        <v>1002</v>
      </c>
      <c r="L7" s="22"/>
      <c r="M7" s="22"/>
    </row>
    <row r="8" spans="1:13" x14ac:dyDescent="0.25">
      <c r="B8" s="78" t="s">
        <v>1566</v>
      </c>
      <c r="H8" s="22"/>
      <c r="I8" s="140" t="s">
        <v>1606</v>
      </c>
      <c r="J8" s="23" t="s">
        <v>1605</v>
      </c>
      <c r="L8" s="22"/>
      <c r="M8" s="22"/>
    </row>
    <row r="9" spans="1:13" ht="15.75" thickBot="1" x14ac:dyDescent="0.3">
      <c r="B9" s="77" t="s">
        <v>1520</v>
      </c>
      <c r="H9" s="22"/>
      <c r="L9" s="22"/>
      <c r="M9" s="22"/>
    </row>
    <row r="10" spans="1:13" x14ac:dyDescent="0.25">
      <c r="B10" s="76"/>
      <c r="H10" s="22"/>
      <c r="I10" s="410" t="s">
        <v>1604</v>
      </c>
      <c r="L10" s="22"/>
      <c r="M10" s="22"/>
    </row>
    <row r="11" spans="1:13" x14ac:dyDescent="0.25">
      <c r="B11" s="76"/>
      <c r="H11" s="22"/>
      <c r="I11" s="410" t="s">
        <v>1603</v>
      </c>
      <c r="L11" s="22"/>
      <c r="M11" s="22"/>
    </row>
    <row r="12" spans="1:13" ht="37.5" x14ac:dyDescent="0.25">
      <c r="A12" s="34" t="s">
        <v>495</v>
      </c>
      <c r="B12" s="34" t="s">
        <v>1602</v>
      </c>
      <c r="C12" s="33"/>
      <c r="D12" s="33"/>
      <c r="E12" s="33"/>
      <c r="F12" s="33"/>
      <c r="G12" s="33"/>
      <c r="H12" s="22"/>
      <c r="L12" s="22"/>
      <c r="M12" s="22"/>
    </row>
    <row r="13" spans="1:13" ht="15" customHeight="1" x14ac:dyDescent="0.25">
      <c r="A13" s="28"/>
      <c r="B13" s="29" t="s">
        <v>1601</v>
      </c>
      <c r="C13" s="28" t="s">
        <v>1600</v>
      </c>
      <c r="D13" s="28" t="s">
        <v>1563</v>
      </c>
      <c r="E13" s="27"/>
      <c r="F13" s="26"/>
      <c r="G13" s="26"/>
      <c r="H13" s="22"/>
      <c r="L13" s="22"/>
      <c r="M13" s="22"/>
    </row>
    <row r="14" spans="1:13" x14ac:dyDescent="0.25">
      <c r="A14" s="23" t="s">
        <v>1599</v>
      </c>
      <c r="B14" s="44" t="s">
        <v>1598</v>
      </c>
      <c r="C14" s="409"/>
      <c r="D14" s="409"/>
      <c r="E14" s="30"/>
      <c r="F14" s="30"/>
      <c r="G14" s="30"/>
      <c r="H14" s="22"/>
      <c r="L14" s="22"/>
      <c r="M14" s="22"/>
    </row>
    <row r="15" spans="1:13" x14ac:dyDescent="0.25">
      <c r="A15" s="23" t="s">
        <v>1597</v>
      </c>
      <c r="B15" s="44" t="s">
        <v>59</v>
      </c>
      <c r="C15" s="23" t="s">
        <v>12</v>
      </c>
      <c r="D15" s="23" t="s">
        <v>1558</v>
      </c>
      <c r="E15" s="30"/>
      <c r="F15" s="30"/>
      <c r="G15" s="30"/>
      <c r="H15" s="22"/>
      <c r="L15" s="22"/>
      <c r="M15" s="22"/>
    </row>
    <row r="16" spans="1:13" x14ac:dyDescent="0.25">
      <c r="A16" s="23" t="s">
        <v>1596</v>
      </c>
      <c r="B16" s="44" t="s">
        <v>1595</v>
      </c>
      <c r="E16" s="30"/>
      <c r="F16" s="30"/>
      <c r="G16" s="30"/>
      <c r="H16" s="22"/>
      <c r="L16" s="22"/>
      <c r="M16" s="22"/>
    </row>
    <row r="17" spans="1:13" x14ac:dyDescent="0.25">
      <c r="A17" s="23" t="s">
        <v>1594</v>
      </c>
      <c r="B17" s="44" t="s">
        <v>1593</v>
      </c>
      <c r="E17" s="30"/>
      <c r="F17" s="30"/>
      <c r="G17" s="30"/>
      <c r="H17" s="22"/>
      <c r="L17" s="22"/>
      <c r="M17" s="22"/>
    </row>
    <row r="18" spans="1:13" x14ac:dyDescent="0.25">
      <c r="A18" s="23" t="s">
        <v>1592</v>
      </c>
      <c r="B18" s="44" t="s">
        <v>1591</v>
      </c>
      <c r="C18" s="45" t="s">
        <v>12</v>
      </c>
      <c r="D18" s="23" t="s">
        <v>1558</v>
      </c>
      <c r="E18" s="30"/>
      <c r="F18" s="30"/>
      <c r="G18" s="30"/>
      <c r="H18" s="22"/>
      <c r="L18" s="22"/>
      <c r="M18" s="22"/>
    </row>
    <row r="19" spans="1:13" x14ac:dyDescent="0.25">
      <c r="A19" s="23" t="s">
        <v>1590</v>
      </c>
      <c r="B19" s="44" t="s">
        <v>1589</v>
      </c>
      <c r="E19" s="30"/>
      <c r="F19" s="30"/>
      <c r="G19" s="30"/>
      <c r="H19" s="22"/>
      <c r="L19" s="22"/>
      <c r="M19" s="22"/>
    </row>
    <row r="20" spans="1:13" x14ac:dyDescent="0.25">
      <c r="A20" s="23" t="s">
        <v>1588</v>
      </c>
      <c r="B20" s="44" t="s">
        <v>1587</v>
      </c>
      <c r="C20" s="23" t="s">
        <v>12</v>
      </c>
      <c r="D20" s="23" t="s">
        <v>1558</v>
      </c>
      <c r="E20" s="30"/>
      <c r="F20" s="30"/>
      <c r="G20" s="30"/>
      <c r="H20" s="22"/>
      <c r="L20" s="22"/>
      <c r="M20" s="22"/>
    </row>
    <row r="21" spans="1:13" x14ac:dyDescent="0.25">
      <c r="A21" s="23" t="s">
        <v>1586</v>
      </c>
      <c r="B21" s="44" t="s">
        <v>1585</v>
      </c>
      <c r="C21" s="23" t="s">
        <v>1584</v>
      </c>
      <c r="D21" s="23" t="s">
        <v>1583</v>
      </c>
      <c r="E21" s="30"/>
      <c r="F21" s="30"/>
      <c r="G21" s="30"/>
      <c r="H21" s="22"/>
      <c r="L21" s="22"/>
      <c r="M21" s="22"/>
    </row>
    <row r="22" spans="1:13" x14ac:dyDescent="0.25">
      <c r="A22" s="23" t="s">
        <v>1582</v>
      </c>
      <c r="B22" s="44" t="s">
        <v>1581</v>
      </c>
      <c r="E22" s="30"/>
      <c r="F22" s="30"/>
      <c r="G22" s="30"/>
      <c r="H22" s="22"/>
      <c r="L22" s="22"/>
      <c r="M22" s="22"/>
    </row>
    <row r="23" spans="1:13" x14ac:dyDescent="0.25">
      <c r="A23" s="23" t="s">
        <v>1580</v>
      </c>
      <c r="B23" s="44" t="s">
        <v>1579</v>
      </c>
      <c r="C23" s="23" t="s">
        <v>1419</v>
      </c>
      <c r="D23" s="23" t="s">
        <v>1578</v>
      </c>
      <c r="E23" s="30"/>
      <c r="F23" s="30"/>
      <c r="G23" s="30"/>
      <c r="H23" s="22"/>
      <c r="L23" s="22"/>
      <c r="M23" s="22"/>
    </row>
    <row r="24" spans="1:13" x14ac:dyDescent="0.25">
      <c r="A24" s="23" t="s">
        <v>1577</v>
      </c>
      <c r="B24" s="44" t="s">
        <v>1576</v>
      </c>
      <c r="C24" s="23" t="s">
        <v>1415</v>
      </c>
      <c r="D24" s="23" t="s">
        <v>1575</v>
      </c>
      <c r="E24" s="30"/>
      <c r="F24" s="30"/>
      <c r="G24" s="30"/>
      <c r="H24" s="22"/>
      <c r="L24" s="22"/>
      <c r="M24" s="22"/>
    </row>
    <row r="25" spans="1:13" outlineLevel="1" x14ac:dyDescent="0.25">
      <c r="A25" s="23" t="s">
        <v>1574</v>
      </c>
      <c r="B25" s="25"/>
      <c r="E25" s="30"/>
      <c r="F25" s="30"/>
      <c r="G25" s="30"/>
      <c r="H25" s="22"/>
      <c r="L25" s="22"/>
      <c r="M25" s="22"/>
    </row>
    <row r="26" spans="1:13" outlineLevel="1" x14ac:dyDescent="0.25">
      <c r="A26" s="23" t="s">
        <v>1573</v>
      </c>
      <c r="B26" s="25"/>
      <c r="E26" s="30"/>
      <c r="F26" s="30"/>
      <c r="G26" s="30"/>
      <c r="H26" s="22"/>
      <c r="L26" s="22"/>
      <c r="M26" s="22"/>
    </row>
    <row r="27" spans="1:13" outlineLevel="1" x14ac:dyDescent="0.25">
      <c r="A27" s="23" t="s">
        <v>1572</v>
      </c>
      <c r="B27" s="25"/>
      <c r="E27" s="30"/>
      <c r="F27" s="30"/>
      <c r="G27" s="30"/>
      <c r="H27" s="22"/>
      <c r="L27" s="22"/>
      <c r="M27" s="22"/>
    </row>
    <row r="28" spans="1:13" outlineLevel="1" x14ac:dyDescent="0.25">
      <c r="A28" s="23" t="s">
        <v>1571</v>
      </c>
      <c r="B28" s="25"/>
      <c r="E28" s="30"/>
      <c r="F28" s="30"/>
      <c r="G28" s="30"/>
      <c r="H28" s="22"/>
      <c r="L28" s="22"/>
      <c r="M28" s="22"/>
    </row>
    <row r="29" spans="1:13" outlineLevel="1" x14ac:dyDescent="0.25">
      <c r="A29" s="23" t="s">
        <v>1570</v>
      </c>
      <c r="B29" s="25"/>
      <c r="E29" s="30"/>
      <c r="F29" s="30"/>
      <c r="G29" s="30"/>
      <c r="H29" s="22"/>
      <c r="L29" s="22"/>
      <c r="M29" s="22"/>
    </row>
    <row r="30" spans="1:13" outlineLevel="1" x14ac:dyDescent="0.25">
      <c r="A30" s="23" t="s">
        <v>1569</v>
      </c>
      <c r="B30" s="25"/>
      <c r="E30" s="30"/>
      <c r="F30" s="30"/>
      <c r="G30" s="30"/>
      <c r="H30" s="22"/>
      <c r="L30" s="22"/>
      <c r="M30" s="22"/>
    </row>
    <row r="31" spans="1:13" outlineLevel="1" x14ac:dyDescent="0.25">
      <c r="A31" s="23" t="s">
        <v>1568</v>
      </c>
      <c r="B31" s="25"/>
      <c r="E31" s="30"/>
      <c r="F31" s="30"/>
      <c r="G31" s="30"/>
      <c r="H31" s="22"/>
      <c r="L31" s="22"/>
      <c r="M31" s="22"/>
    </row>
    <row r="32" spans="1:13" outlineLevel="1" x14ac:dyDescent="0.25">
      <c r="A32" s="23" t="s">
        <v>1567</v>
      </c>
      <c r="B32" s="25"/>
      <c r="E32" s="30"/>
      <c r="F32" s="30"/>
      <c r="G32" s="30"/>
      <c r="H32" s="22"/>
      <c r="L32" s="22"/>
      <c r="M32" s="22"/>
    </row>
    <row r="33" spans="1:13" ht="18.75" x14ac:dyDescent="0.25">
      <c r="A33" s="33"/>
      <c r="B33" s="34" t="s">
        <v>1566</v>
      </c>
      <c r="C33" s="33"/>
      <c r="D33" s="33"/>
      <c r="E33" s="33"/>
      <c r="F33" s="33"/>
      <c r="G33" s="33"/>
      <c r="H33" s="22"/>
      <c r="L33" s="22"/>
      <c r="M33" s="22"/>
    </row>
    <row r="34" spans="1:13" ht="15" customHeight="1" x14ac:dyDescent="0.25">
      <c r="A34" s="28"/>
      <c r="B34" s="29" t="s">
        <v>1565</v>
      </c>
      <c r="C34" s="28" t="s">
        <v>1564</v>
      </c>
      <c r="D34" s="28" t="s">
        <v>1563</v>
      </c>
      <c r="E34" s="28" t="s">
        <v>1562</v>
      </c>
      <c r="F34" s="26"/>
      <c r="G34" s="26"/>
      <c r="H34" s="22"/>
      <c r="L34" s="22"/>
      <c r="M34" s="22"/>
    </row>
    <row r="35" spans="1:13" ht="30" x14ac:dyDescent="0.25">
      <c r="A35" s="23" t="s">
        <v>1561</v>
      </c>
      <c r="B35" s="91" t="s">
        <v>12</v>
      </c>
      <c r="C35" s="91" t="s">
        <v>1417</v>
      </c>
      <c r="D35" s="91" t="s">
        <v>1558</v>
      </c>
      <c r="E35" s="91" t="s">
        <v>1560</v>
      </c>
      <c r="F35" s="408"/>
      <c r="G35" s="408"/>
      <c r="H35" s="22"/>
      <c r="L35" s="22"/>
      <c r="M35" s="22"/>
    </row>
    <row r="36" spans="1:13" ht="30" x14ac:dyDescent="0.25">
      <c r="A36" s="23" t="s">
        <v>1559</v>
      </c>
      <c r="B36" s="44" t="s">
        <v>12</v>
      </c>
      <c r="C36" s="23" t="s">
        <v>1417</v>
      </c>
      <c r="D36" s="23" t="s">
        <v>1558</v>
      </c>
      <c r="E36" s="23" t="s">
        <v>1557</v>
      </c>
      <c r="H36" s="22"/>
      <c r="L36" s="22"/>
      <c r="M36" s="22"/>
    </row>
    <row r="37" spans="1:13" x14ac:dyDescent="0.25">
      <c r="A37" s="23" t="s">
        <v>1556</v>
      </c>
      <c r="B37" s="44"/>
      <c r="H37" s="22"/>
      <c r="L37" s="22"/>
      <c r="M37" s="22"/>
    </row>
    <row r="38" spans="1:13" x14ac:dyDescent="0.25">
      <c r="A38" s="23" t="s">
        <v>1555</v>
      </c>
      <c r="B38" s="44"/>
      <c r="H38" s="22"/>
      <c r="L38" s="22"/>
      <c r="M38" s="22"/>
    </row>
    <row r="39" spans="1:13" x14ac:dyDescent="0.25">
      <c r="A39" s="23" t="s">
        <v>1554</v>
      </c>
      <c r="B39" s="44"/>
      <c r="H39" s="22"/>
      <c r="L39" s="22"/>
      <c r="M39" s="22"/>
    </row>
    <row r="40" spans="1:13" x14ac:dyDescent="0.25">
      <c r="A40" s="23" t="s">
        <v>1553</v>
      </c>
      <c r="B40" s="44"/>
      <c r="H40" s="22"/>
      <c r="L40" s="22"/>
      <c r="M40" s="22"/>
    </row>
    <row r="41" spans="1:13" x14ac:dyDescent="0.25">
      <c r="A41" s="23" t="s">
        <v>1552</v>
      </c>
      <c r="B41" s="44"/>
      <c r="H41" s="22"/>
      <c r="L41" s="22"/>
      <c r="M41" s="22"/>
    </row>
    <row r="42" spans="1:13" x14ac:dyDescent="0.25">
      <c r="A42" s="23" t="s">
        <v>1551</v>
      </c>
      <c r="B42" s="44"/>
      <c r="H42" s="22"/>
      <c r="L42" s="22"/>
      <c r="M42" s="22"/>
    </row>
    <row r="43" spans="1:13" x14ac:dyDescent="0.25">
      <c r="A43" s="23" t="s">
        <v>1550</v>
      </c>
      <c r="B43" s="44"/>
      <c r="H43" s="22"/>
      <c r="L43" s="22"/>
      <c r="M43" s="22"/>
    </row>
    <row r="44" spans="1:13" x14ac:dyDescent="0.25">
      <c r="A44" s="23" t="s">
        <v>1549</v>
      </c>
      <c r="B44" s="44"/>
      <c r="H44" s="22"/>
      <c r="L44" s="22"/>
      <c r="M44" s="22"/>
    </row>
    <row r="45" spans="1:13" x14ac:dyDescent="0.25">
      <c r="A45" s="23" t="s">
        <v>1548</v>
      </c>
      <c r="B45" s="44"/>
      <c r="H45" s="22"/>
      <c r="L45" s="22"/>
      <c r="M45" s="22"/>
    </row>
    <row r="46" spans="1:13" x14ac:dyDescent="0.25">
      <c r="A46" s="23" t="s">
        <v>1547</v>
      </c>
      <c r="B46" s="44"/>
      <c r="H46" s="22"/>
      <c r="L46" s="22"/>
      <c r="M46" s="22"/>
    </row>
    <row r="47" spans="1:13" x14ac:dyDescent="0.25">
      <c r="A47" s="23" t="s">
        <v>1546</v>
      </c>
      <c r="B47" s="44"/>
      <c r="H47" s="22"/>
      <c r="L47" s="22"/>
      <c r="M47" s="22"/>
    </row>
    <row r="48" spans="1:13" x14ac:dyDescent="0.25">
      <c r="A48" s="23" t="s">
        <v>1545</v>
      </c>
      <c r="B48" s="44"/>
      <c r="H48" s="22"/>
      <c r="L48" s="22"/>
      <c r="M48" s="22"/>
    </row>
    <row r="49" spans="1:13" x14ac:dyDescent="0.25">
      <c r="A49" s="23" t="s">
        <v>1544</v>
      </c>
      <c r="B49" s="44"/>
      <c r="H49" s="22"/>
      <c r="L49" s="22"/>
      <c r="M49" s="22"/>
    </row>
    <row r="50" spans="1:13" x14ac:dyDescent="0.25">
      <c r="A50" s="23" t="s">
        <v>1543</v>
      </c>
      <c r="B50" s="44"/>
      <c r="H50" s="22"/>
      <c r="L50" s="22"/>
      <c r="M50" s="22"/>
    </row>
    <row r="51" spans="1:13" x14ac:dyDescent="0.25">
      <c r="A51" s="23" t="s">
        <v>1542</v>
      </c>
      <c r="B51" s="44"/>
      <c r="H51" s="22"/>
      <c r="L51" s="22"/>
      <c r="M51" s="22"/>
    </row>
    <row r="52" spans="1:13" x14ac:dyDescent="0.25">
      <c r="A52" s="23" t="s">
        <v>1541</v>
      </c>
      <c r="B52" s="44"/>
      <c r="H52" s="22"/>
      <c r="L52" s="22"/>
      <c r="M52" s="22"/>
    </row>
    <row r="53" spans="1:13" x14ac:dyDescent="0.25">
      <c r="A53" s="23" t="s">
        <v>1540</v>
      </c>
      <c r="B53" s="44"/>
      <c r="H53" s="22"/>
      <c r="L53" s="22"/>
      <c r="M53" s="22"/>
    </row>
    <row r="54" spans="1:13" x14ac:dyDescent="0.25">
      <c r="A54" s="23" t="s">
        <v>1539</v>
      </c>
      <c r="B54" s="44"/>
      <c r="H54" s="22"/>
      <c r="L54" s="22"/>
      <c r="M54" s="22"/>
    </row>
    <row r="55" spans="1:13" x14ac:dyDescent="0.25">
      <c r="A55" s="23" t="s">
        <v>1538</v>
      </c>
      <c r="B55" s="44"/>
      <c r="H55" s="22"/>
      <c r="L55" s="22"/>
      <c r="M55" s="22"/>
    </row>
    <row r="56" spans="1:13" x14ac:dyDescent="0.25">
      <c r="A56" s="23" t="s">
        <v>1537</v>
      </c>
      <c r="B56" s="44"/>
      <c r="H56" s="22"/>
      <c r="L56" s="22"/>
      <c r="M56" s="22"/>
    </row>
    <row r="57" spans="1:13" x14ac:dyDescent="0.25">
      <c r="A57" s="23" t="s">
        <v>1536</v>
      </c>
      <c r="B57" s="44"/>
      <c r="H57" s="22"/>
      <c r="L57" s="22"/>
      <c r="M57" s="22"/>
    </row>
    <row r="58" spans="1:13" x14ac:dyDescent="0.25">
      <c r="A58" s="23" t="s">
        <v>1535</v>
      </c>
      <c r="B58" s="44"/>
      <c r="H58" s="22"/>
      <c r="L58" s="22"/>
      <c r="M58" s="22"/>
    </row>
    <row r="59" spans="1:13" x14ac:dyDescent="0.25">
      <c r="A59" s="23" t="s">
        <v>1534</v>
      </c>
      <c r="B59" s="44"/>
      <c r="H59" s="22"/>
      <c r="L59" s="22"/>
      <c r="M59" s="22"/>
    </row>
    <row r="60" spans="1:13" outlineLevel="1" x14ac:dyDescent="0.25">
      <c r="A60" s="23" t="s">
        <v>1533</v>
      </c>
      <c r="B60" s="44"/>
      <c r="E60" s="44"/>
      <c r="F60" s="44"/>
      <c r="G60" s="44"/>
      <c r="H60" s="22"/>
      <c r="L60" s="22"/>
      <c r="M60" s="22"/>
    </row>
    <row r="61" spans="1:13" outlineLevel="1" x14ac:dyDescent="0.25">
      <c r="A61" s="23" t="s">
        <v>1532</v>
      </c>
      <c r="B61" s="44"/>
      <c r="E61" s="44"/>
      <c r="F61" s="44"/>
      <c r="G61" s="44"/>
      <c r="H61" s="22"/>
      <c r="L61" s="22"/>
      <c r="M61" s="22"/>
    </row>
    <row r="62" spans="1:13" outlineLevel="1" x14ac:dyDescent="0.25">
      <c r="A62" s="23" t="s">
        <v>1531</v>
      </c>
      <c r="B62" s="44"/>
      <c r="E62" s="44"/>
      <c r="F62" s="44"/>
      <c r="G62" s="44"/>
      <c r="H62" s="22"/>
      <c r="L62" s="22"/>
      <c r="M62" s="22"/>
    </row>
    <row r="63" spans="1:13" outlineLevel="1" x14ac:dyDescent="0.25">
      <c r="A63" s="23" t="s">
        <v>1530</v>
      </c>
      <c r="B63" s="44"/>
      <c r="E63" s="44"/>
      <c r="F63" s="44"/>
      <c r="G63" s="44"/>
      <c r="H63" s="22"/>
      <c r="L63" s="22"/>
      <c r="M63" s="22"/>
    </row>
    <row r="64" spans="1:13" outlineLevel="1" x14ac:dyDescent="0.25">
      <c r="A64" s="23" t="s">
        <v>1529</v>
      </c>
      <c r="B64" s="44"/>
      <c r="E64" s="44"/>
      <c r="F64" s="44"/>
      <c r="G64" s="44"/>
      <c r="H64" s="22"/>
      <c r="L64" s="22"/>
      <c r="M64" s="22"/>
    </row>
    <row r="65" spans="1:14" outlineLevel="1" x14ac:dyDescent="0.25">
      <c r="A65" s="23" t="s">
        <v>1528</v>
      </c>
      <c r="B65" s="44"/>
      <c r="E65" s="44"/>
      <c r="F65" s="44"/>
      <c r="G65" s="44"/>
      <c r="H65" s="22"/>
      <c r="L65" s="22"/>
      <c r="M65" s="22"/>
    </row>
    <row r="66" spans="1:14" outlineLevel="1" x14ac:dyDescent="0.25">
      <c r="A66" s="23" t="s">
        <v>1527</v>
      </c>
      <c r="B66" s="44"/>
      <c r="E66" s="44"/>
      <c r="F66" s="44"/>
      <c r="G66" s="44"/>
      <c r="H66" s="22"/>
      <c r="L66" s="22"/>
      <c r="M66" s="22"/>
    </row>
    <row r="67" spans="1:14" outlineLevel="1" x14ac:dyDescent="0.25">
      <c r="A67" s="23" t="s">
        <v>1526</v>
      </c>
      <c r="B67" s="44"/>
      <c r="E67" s="44"/>
      <c r="F67" s="44"/>
      <c r="G67" s="44"/>
      <c r="H67" s="22"/>
      <c r="L67" s="22"/>
      <c r="M67" s="22"/>
    </row>
    <row r="68" spans="1:14" outlineLevel="1" x14ac:dyDescent="0.25">
      <c r="A68" s="23" t="s">
        <v>1525</v>
      </c>
      <c r="B68" s="44"/>
      <c r="E68" s="44"/>
      <c r="F68" s="44"/>
      <c r="G68" s="44"/>
      <c r="H68" s="22"/>
      <c r="L68" s="22"/>
      <c r="M68" s="22"/>
    </row>
    <row r="69" spans="1:14" outlineLevel="1" x14ac:dyDescent="0.25">
      <c r="A69" s="23" t="s">
        <v>1524</v>
      </c>
      <c r="B69" s="44"/>
      <c r="E69" s="44"/>
      <c r="F69" s="44"/>
      <c r="G69" s="44"/>
      <c r="H69" s="22"/>
      <c r="L69" s="22"/>
      <c r="M69" s="22"/>
    </row>
    <row r="70" spans="1:14" outlineLevel="1" x14ac:dyDescent="0.25">
      <c r="A70" s="23" t="s">
        <v>1523</v>
      </c>
      <c r="B70" s="44"/>
      <c r="E70" s="44"/>
      <c r="F70" s="44"/>
      <c r="G70" s="44"/>
      <c r="H70" s="22"/>
      <c r="L70" s="22"/>
      <c r="M70" s="22"/>
    </row>
    <row r="71" spans="1:14" outlineLevel="1" x14ac:dyDescent="0.25">
      <c r="A71" s="23" t="s">
        <v>1522</v>
      </c>
      <c r="B71" s="44"/>
      <c r="E71" s="44"/>
      <c r="F71" s="44"/>
      <c r="G71" s="44"/>
      <c r="H71" s="22"/>
      <c r="L71" s="22"/>
      <c r="M71" s="22"/>
    </row>
    <row r="72" spans="1:14" outlineLevel="1" x14ac:dyDescent="0.25">
      <c r="A72" s="23" t="s">
        <v>1521</v>
      </c>
      <c r="B72" s="44"/>
      <c r="E72" s="44"/>
      <c r="F72" s="44"/>
      <c r="G72" s="44"/>
      <c r="H72" s="22"/>
      <c r="L72" s="22"/>
      <c r="M72" s="22"/>
    </row>
    <row r="73" spans="1:14" ht="18.75" x14ac:dyDescent="0.25">
      <c r="A73" s="33"/>
      <c r="B73" s="34" t="s">
        <v>1520</v>
      </c>
      <c r="C73" s="33"/>
      <c r="D73" s="33"/>
      <c r="E73" s="33"/>
      <c r="F73" s="33"/>
      <c r="G73" s="33"/>
      <c r="H73" s="22"/>
    </row>
    <row r="74" spans="1:14" ht="15" customHeight="1" x14ac:dyDescent="0.25">
      <c r="A74" s="28"/>
      <c r="B74" s="29" t="s">
        <v>1519</v>
      </c>
      <c r="C74" s="28" t="s">
        <v>1518</v>
      </c>
      <c r="D74" s="28"/>
      <c r="E74" s="26"/>
      <c r="F74" s="26"/>
      <c r="G74" s="26"/>
      <c r="H74" s="21"/>
      <c r="I74" s="21"/>
      <c r="J74" s="21"/>
      <c r="K74" s="21"/>
      <c r="L74" s="21"/>
      <c r="M74" s="21"/>
      <c r="N74" s="21"/>
    </row>
    <row r="75" spans="1:14" x14ac:dyDescent="0.25">
      <c r="A75" s="23" t="s">
        <v>1517</v>
      </c>
      <c r="B75" s="23" t="s">
        <v>1226</v>
      </c>
      <c r="C75" s="47">
        <v>37.615118630718499</v>
      </c>
      <c r="H75" s="22"/>
    </row>
    <row r="76" spans="1:14" x14ac:dyDescent="0.25">
      <c r="A76" s="23" t="s">
        <v>1516</v>
      </c>
      <c r="B76" s="23" t="s">
        <v>1515</v>
      </c>
      <c r="C76" s="47">
        <v>28.580423904834461</v>
      </c>
      <c r="H76" s="22"/>
    </row>
    <row r="77" spans="1:14" outlineLevel="1" x14ac:dyDescent="0.25">
      <c r="A77" s="23" t="s">
        <v>1514</v>
      </c>
      <c r="H77" s="22"/>
    </row>
    <row r="78" spans="1:14" outlineLevel="1" x14ac:dyDescent="0.25">
      <c r="A78" s="23" t="s">
        <v>1513</v>
      </c>
      <c r="H78" s="22"/>
    </row>
    <row r="79" spans="1:14" outlineLevel="1" x14ac:dyDescent="0.25">
      <c r="A79" s="23" t="s">
        <v>1512</v>
      </c>
      <c r="H79" s="22"/>
    </row>
    <row r="80" spans="1:14" outlineLevel="1" x14ac:dyDescent="0.25">
      <c r="A80" s="23" t="s">
        <v>1511</v>
      </c>
      <c r="H80" s="22"/>
    </row>
    <row r="81" spans="1:8" x14ac:dyDescent="0.25">
      <c r="A81" s="28"/>
      <c r="B81" s="29" t="s">
        <v>1510</v>
      </c>
      <c r="C81" s="28" t="s">
        <v>643</v>
      </c>
      <c r="D81" s="28" t="s">
        <v>578</v>
      </c>
      <c r="E81" s="26" t="s">
        <v>1509</v>
      </c>
      <c r="F81" s="26" t="s">
        <v>1508</v>
      </c>
      <c r="G81" s="26" t="s">
        <v>1507</v>
      </c>
      <c r="H81" s="22"/>
    </row>
    <row r="82" spans="1:8" x14ac:dyDescent="0.25">
      <c r="A82" s="23" t="s">
        <v>1506</v>
      </c>
      <c r="B82" s="23" t="s">
        <v>1505</v>
      </c>
      <c r="C82" s="406">
        <v>0.99730091176814617</v>
      </c>
      <c r="D82" s="405" t="s">
        <v>441</v>
      </c>
      <c r="E82" s="405" t="s">
        <v>441</v>
      </c>
      <c r="F82" s="405" t="s">
        <v>441</v>
      </c>
      <c r="G82" s="406">
        <f>C82</f>
        <v>0.99730091176814617</v>
      </c>
      <c r="H82" s="22"/>
    </row>
    <row r="83" spans="1:8" x14ac:dyDescent="0.25">
      <c r="A83" s="23" t="s">
        <v>1504</v>
      </c>
      <c r="B83" s="23" t="s">
        <v>1503</v>
      </c>
      <c r="C83" s="407">
        <v>1.4950152649424835E-3</v>
      </c>
      <c r="D83" s="405" t="s">
        <v>441</v>
      </c>
      <c r="E83" s="405" t="s">
        <v>441</v>
      </c>
      <c r="F83" s="405" t="s">
        <v>441</v>
      </c>
      <c r="G83" s="406">
        <f>C83</f>
        <v>1.4950152649424835E-3</v>
      </c>
      <c r="H83" s="22"/>
    </row>
    <row r="84" spans="1:8" x14ac:dyDescent="0.25">
      <c r="A84" s="23" t="s">
        <v>1502</v>
      </c>
      <c r="B84" s="23" t="s">
        <v>1501</v>
      </c>
      <c r="C84" s="407">
        <v>4.615389481216734E-4</v>
      </c>
      <c r="D84" s="405" t="s">
        <v>441</v>
      </c>
      <c r="E84" s="405" t="s">
        <v>441</v>
      </c>
      <c r="F84" s="405" t="s">
        <v>441</v>
      </c>
      <c r="G84" s="406">
        <f>C84</f>
        <v>4.615389481216734E-4</v>
      </c>
      <c r="H84" s="22"/>
    </row>
    <row r="85" spans="1:8" x14ac:dyDescent="0.25">
      <c r="A85" s="23" t="s">
        <v>1500</v>
      </c>
      <c r="B85" s="23" t="s">
        <v>1499</v>
      </c>
      <c r="C85" s="407"/>
      <c r="D85" s="405" t="s">
        <v>441</v>
      </c>
      <c r="E85" s="405" t="s">
        <v>441</v>
      </c>
      <c r="F85" s="405" t="s">
        <v>441</v>
      </c>
      <c r="G85" s="406"/>
      <c r="H85" s="22"/>
    </row>
    <row r="86" spans="1:8" x14ac:dyDescent="0.25">
      <c r="A86" s="23" t="s">
        <v>1498</v>
      </c>
      <c r="B86" s="23" t="s">
        <v>1497</v>
      </c>
      <c r="C86" s="407"/>
      <c r="D86" s="405" t="s">
        <v>441</v>
      </c>
      <c r="E86" s="405" t="s">
        <v>441</v>
      </c>
      <c r="F86" s="405" t="s">
        <v>441</v>
      </c>
      <c r="G86" s="406"/>
      <c r="H86" s="22"/>
    </row>
    <row r="87" spans="1:8" outlineLevel="1" x14ac:dyDescent="0.25">
      <c r="A87" s="23" t="s">
        <v>1496</v>
      </c>
      <c r="B87" s="23" t="s">
        <v>1495</v>
      </c>
      <c r="C87" s="407">
        <v>7.4253401878978124E-4</v>
      </c>
      <c r="D87" s="405" t="s">
        <v>441</v>
      </c>
      <c r="E87" s="405" t="s">
        <v>441</v>
      </c>
      <c r="F87" s="405" t="s">
        <v>441</v>
      </c>
      <c r="G87" s="406">
        <f>C87</f>
        <v>7.4253401878978124E-4</v>
      </c>
      <c r="H87" s="22"/>
    </row>
    <row r="88" spans="1:8" outlineLevel="1" x14ac:dyDescent="0.25">
      <c r="A88" s="23" t="s">
        <v>1494</v>
      </c>
      <c r="D88" s="405"/>
      <c r="E88" s="405"/>
      <c r="F88" s="405"/>
      <c r="G88" s="405"/>
      <c r="H88" s="22"/>
    </row>
    <row r="89" spans="1:8" outlineLevel="1" x14ac:dyDescent="0.25">
      <c r="A89" s="23" t="s">
        <v>1493</v>
      </c>
      <c r="H89" s="22"/>
    </row>
    <row r="90" spans="1:8" outlineLevel="1" x14ac:dyDescent="0.25">
      <c r="A90" s="23" t="s">
        <v>1492</v>
      </c>
      <c r="H90" s="22"/>
    </row>
    <row r="91" spans="1:8" x14ac:dyDescent="0.25">
      <c r="H91" s="22"/>
    </row>
    <row r="92" spans="1:8" x14ac:dyDescent="0.25">
      <c r="H92" s="22"/>
    </row>
    <row r="93" spans="1:8" x14ac:dyDescent="0.25">
      <c r="H93" s="22"/>
    </row>
    <row r="94" spans="1:8" x14ac:dyDescent="0.25">
      <c r="H94" s="22"/>
    </row>
    <row r="95" spans="1:8" x14ac:dyDescent="0.25">
      <c r="H95" s="22"/>
    </row>
    <row r="96" spans="1:8" x14ac:dyDescent="0.25">
      <c r="H96" s="22"/>
    </row>
    <row r="97" spans="8:8" x14ac:dyDescent="0.25">
      <c r="H97" s="22"/>
    </row>
    <row r="98" spans="8:8" x14ac:dyDescent="0.25">
      <c r="H98" s="22"/>
    </row>
    <row r="99" spans="8:8" x14ac:dyDescent="0.25">
      <c r="H99" s="22"/>
    </row>
    <row r="100" spans="8:8" x14ac:dyDescent="0.25">
      <c r="H100" s="22"/>
    </row>
    <row r="101" spans="8:8" x14ac:dyDescent="0.25">
      <c r="H101" s="22"/>
    </row>
    <row r="102" spans="8:8" x14ac:dyDescent="0.25">
      <c r="H102" s="22"/>
    </row>
    <row r="103" spans="8:8" x14ac:dyDescent="0.25">
      <c r="H103" s="22"/>
    </row>
    <row r="104" spans="8:8" x14ac:dyDescent="0.25">
      <c r="H104" s="22"/>
    </row>
    <row r="105" spans="8:8" x14ac:dyDescent="0.25">
      <c r="H105" s="22"/>
    </row>
    <row r="106" spans="8:8" x14ac:dyDescent="0.25">
      <c r="H106" s="22"/>
    </row>
    <row r="107" spans="8:8" x14ac:dyDescent="0.25">
      <c r="H107" s="22"/>
    </row>
    <row r="108" spans="8:8" x14ac:dyDescent="0.25">
      <c r="H108" s="22"/>
    </row>
    <row r="109" spans="8:8" x14ac:dyDescent="0.25">
      <c r="H109" s="22"/>
    </row>
    <row r="110" spans="8:8" x14ac:dyDescent="0.25">
      <c r="H110" s="22"/>
    </row>
    <row r="111" spans="8:8" x14ac:dyDescent="0.25">
      <c r="H111" s="22"/>
    </row>
    <row r="112" spans="8:8" x14ac:dyDescent="0.25">
      <c r="H112" s="22"/>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5:E72 C75:C80 B77:B80 C82:G90 B87:B90" name="Optional ECBECAIs"/>
  </protectedRanges>
  <mergeCells count="1">
    <mergeCell ref="A1:B1"/>
  </mergeCells>
  <hyperlinks>
    <hyperlink ref="B8" location="'E. Optional ECB-ECAIs data'!B33" display="2.  Additional information on the swaps" xr:uid="{54B1872B-B460-4EF4-95C0-696FBADA013E}"/>
    <hyperlink ref="B7" location="'E. Optional ECB-ECAIs data'!B12" display="1. Additional information on the programme" xr:uid="{5BE6FD86-0307-4324-9E5C-20DD101FB788}"/>
    <hyperlink ref="B9" location="'E. Optional ECB-ECAIs data'!B73" display="3.  Additional information on the asset distribution" xr:uid="{309E6943-5547-4698-8807-BDFB19CF1B55}"/>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&amp;L&amp;1#&amp;"Calibri"&amp;10&amp;K000000Internal</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Introduction</vt:lpstr>
      <vt:lpstr>A. HTT General</vt:lpstr>
      <vt:lpstr>B1. HTT Mortgage Assets</vt:lpstr>
      <vt:lpstr>C. HTT Harmonised Glossary</vt:lpstr>
      <vt:lpstr>D. Nat'l Transparency Template</vt:lpstr>
      <vt:lpstr>E. Optional ECB-ECAIs data</vt:lpstr>
      <vt:lpstr>'A. HTT General'!Print_Area</vt:lpstr>
      <vt:lpstr>'B1. HTT Mortgage Assets'!Print_Area</vt:lpstr>
      <vt:lpstr>'C. HTT Harmonised Glossary'!Print_Area</vt:lpstr>
      <vt:lpstr>'D. Nat''l Transparency Template'!Print_Area</vt:lpstr>
      <vt:lpstr>'E. Optional ECB-ECAIs data'!Print_Area</vt:lpstr>
      <vt:lpstr>Introduction!Print_Area</vt:lpstr>
      <vt:lpstr>'D. Nat''l Transparency Template'!Print_Titles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Luong, Tracy</dc:creator>
  <cp:lastModifiedBy>Ye, Cathy</cp:lastModifiedBy>
  <dcterms:created xsi:type="dcterms:W3CDTF">2019-08-19T17:45:19Z</dcterms:created>
  <dcterms:modified xsi:type="dcterms:W3CDTF">2020-06-29T15:13:12Z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8c63503-0fb3-4712-a32e-7ecb4b7d79e8_Enabled">
    <vt:lpwstr>True</vt:lpwstr>
  </property>
  <property fmtid="{D5CDD505-2E9C-101B-9397-08002B2CF9AE}" pid="3" name="MSIP_Label_88c63503-0fb3-4712-a32e-7ecb4b7d79e8_SiteId">
    <vt:lpwstr>d9da684f-2c03-432a-a7b6-ed714ffc7683</vt:lpwstr>
  </property>
  <property fmtid="{D5CDD505-2E9C-101B-9397-08002B2CF9AE}" pid="4" name="MSIP_Label_88c63503-0fb3-4712-a32e-7ecb4b7d79e8_Owner">
    <vt:lpwstr>Tracy.Luong@tdsecurities.com</vt:lpwstr>
  </property>
  <property fmtid="{D5CDD505-2E9C-101B-9397-08002B2CF9AE}" pid="5" name="MSIP_Label_88c63503-0fb3-4712-a32e-7ecb4b7d79e8_SetDate">
    <vt:lpwstr>2019-08-19T17:46:46.0551595Z</vt:lpwstr>
  </property>
  <property fmtid="{D5CDD505-2E9C-101B-9397-08002B2CF9AE}" pid="6" name="MSIP_Label_88c63503-0fb3-4712-a32e-7ecb4b7d79e8_Name">
    <vt:lpwstr>Internal</vt:lpwstr>
  </property>
  <property fmtid="{D5CDD505-2E9C-101B-9397-08002B2CF9AE}" pid="7" name="MSIP_Label_88c63503-0fb3-4712-a32e-7ecb4b7d79e8_Application">
    <vt:lpwstr>Microsoft Azure Information Protection</vt:lpwstr>
  </property>
  <property fmtid="{D5CDD505-2E9C-101B-9397-08002B2CF9AE}" pid="8" name="MSIP_Label_88c63503-0fb3-4712-a32e-7ecb4b7d79e8_Extended_MSFT_Method">
    <vt:lpwstr>Automatic</vt:lpwstr>
  </property>
  <property fmtid="{D5CDD505-2E9C-101B-9397-08002B2CF9AE}" pid="9" name="TD_Classification">
    <vt:lpwstr>Internal</vt:lpwstr>
  </property>
</Properties>
</file>