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860"/>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 r:id="rId9"/>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Template'!$B$1:$O$422</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Template'!$B$1:$M$415</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Template'!$339:$339,'D. Nat''l Transparency Template'!#REF!</definedName>
  </definedNames>
  <calcPr calcId="145621"/>
</workbook>
</file>

<file path=xl/calcChain.xml><?xml version="1.0" encoding="utf-8"?>
<calcChain xmlns="http://schemas.openxmlformats.org/spreadsheetml/2006/main">
  <c r="D350" i="3" l="1"/>
  <c r="G355" i="3" s="1"/>
  <c r="C350" i="3"/>
  <c r="F353" i="3" s="1"/>
  <c r="G348" i="3"/>
  <c r="F347" i="3"/>
  <c r="G346" i="3"/>
  <c r="G344" i="3"/>
  <c r="G342" i="3"/>
  <c r="F342" i="3"/>
  <c r="G329" i="3"/>
  <c r="D328" i="3"/>
  <c r="G331" i="3" s="1"/>
  <c r="C328" i="3"/>
  <c r="F333" i="3" s="1"/>
  <c r="F325" i="3"/>
  <c r="G322" i="3"/>
  <c r="G320" i="3"/>
  <c r="F320" i="3"/>
  <c r="D315" i="3"/>
  <c r="C315" i="3"/>
  <c r="F311" i="3" s="1"/>
  <c r="F314" i="3"/>
  <c r="F312" i="3"/>
  <c r="G311" i="3"/>
  <c r="G309" i="3"/>
  <c r="F309" i="3"/>
  <c r="G307" i="3"/>
  <c r="F307" i="3"/>
  <c r="F306" i="3"/>
  <c r="G305" i="3"/>
  <c r="F304" i="3"/>
  <c r="G303" i="3"/>
  <c r="G302" i="3"/>
  <c r="F302" i="3"/>
  <c r="G301" i="3"/>
  <c r="G300" i="3"/>
  <c r="F300" i="3"/>
  <c r="G299" i="3"/>
  <c r="G298" i="3"/>
  <c r="F298" i="3"/>
  <c r="G297" i="3"/>
  <c r="G296" i="3"/>
  <c r="F296" i="3"/>
  <c r="G295" i="3"/>
  <c r="G294" i="3"/>
  <c r="F294" i="3"/>
  <c r="G293" i="3"/>
  <c r="G292" i="3"/>
  <c r="F292" i="3"/>
  <c r="G291" i="3"/>
  <c r="D246" i="3"/>
  <c r="D245" i="3"/>
  <c r="D244" i="3"/>
  <c r="D243" i="3"/>
  <c r="D242" i="3"/>
  <c r="D241" i="3"/>
  <c r="D227" i="3"/>
  <c r="G232" i="3" s="1"/>
  <c r="C227" i="3"/>
  <c r="F232" i="3" s="1"/>
  <c r="G225" i="3"/>
  <c r="F225" i="3"/>
  <c r="G223" i="3"/>
  <c r="F223" i="3"/>
  <c r="G221" i="3"/>
  <c r="F221" i="3"/>
  <c r="G219" i="3"/>
  <c r="F219" i="3"/>
  <c r="D214" i="3"/>
  <c r="G213" i="3" s="1"/>
  <c r="G212" i="3"/>
  <c r="G210" i="3"/>
  <c r="G206" i="3"/>
  <c r="G204" i="3"/>
  <c r="G202" i="3"/>
  <c r="G199" i="3"/>
  <c r="G198" i="3"/>
  <c r="G197" i="3"/>
  <c r="G195" i="3"/>
  <c r="G194" i="3"/>
  <c r="G193" i="3"/>
  <c r="G191" i="3"/>
  <c r="G190" i="3"/>
  <c r="C214" i="3"/>
  <c r="F174" i="3"/>
  <c r="F173" i="3"/>
  <c r="F172" i="3"/>
  <c r="F171" i="3"/>
  <c r="F170" i="3"/>
  <c r="F162" i="3"/>
  <c r="F161" i="3"/>
  <c r="F160" i="3"/>
  <c r="F152" i="3"/>
  <c r="F81" i="3"/>
  <c r="F77" i="3"/>
  <c r="D77" i="3"/>
  <c r="C77" i="3"/>
  <c r="F73" i="3"/>
  <c r="D73" i="3"/>
  <c r="C73" i="3"/>
  <c r="F44" i="3"/>
  <c r="D44" i="3"/>
  <c r="C44" i="3"/>
  <c r="F36" i="3"/>
  <c r="F28" i="3"/>
  <c r="C15" i="3"/>
  <c r="D300" i="2"/>
  <c r="C300" i="2"/>
  <c r="C299" i="2"/>
  <c r="C298" i="2"/>
  <c r="C297" i="2"/>
  <c r="C296" i="2"/>
  <c r="C295" i="2"/>
  <c r="C294" i="2"/>
  <c r="D293" i="2"/>
  <c r="C293" i="2"/>
  <c r="F292" i="2"/>
  <c r="D292" i="2"/>
  <c r="C292" i="2"/>
  <c r="C291" i="2"/>
  <c r="D290" i="2"/>
  <c r="C290" i="2"/>
  <c r="C289" i="2"/>
  <c r="C288" i="2"/>
  <c r="C220" i="2"/>
  <c r="F212" i="2"/>
  <c r="C208" i="2"/>
  <c r="F215" i="2" s="1"/>
  <c r="F204" i="2"/>
  <c r="F203" i="2"/>
  <c r="F200" i="2"/>
  <c r="F199" i="2"/>
  <c r="F196" i="2"/>
  <c r="F195" i="2"/>
  <c r="F187" i="2"/>
  <c r="F183" i="2"/>
  <c r="C179" i="2"/>
  <c r="F186" i="2" s="1"/>
  <c r="F175" i="2"/>
  <c r="F174" i="2"/>
  <c r="D167" i="2"/>
  <c r="G166" i="2" s="1"/>
  <c r="G165" i="2"/>
  <c r="C167" i="2"/>
  <c r="G161" i="2"/>
  <c r="G159" i="2"/>
  <c r="G157" i="2"/>
  <c r="G155" i="2"/>
  <c r="D153" i="2"/>
  <c r="G162" i="2" s="1"/>
  <c r="G152" i="2"/>
  <c r="G151" i="2"/>
  <c r="G150" i="2"/>
  <c r="G149" i="2"/>
  <c r="G148" i="2"/>
  <c r="G147" i="2"/>
  <c r="G146" i="2"/>
  <c r="G145" i="2"/>
  <c r="G144" i="2"/>
  <c r="G143" i="2"/>
  <c r="G142" i="2"/>
  <c r="G141" i="2"/>
  <c r="G140" i="2"/>
  <c r="G139" i="2"/>
  <c r="G138" i="2"/>
  <c r="G153" i="2" s="1"/>
  <c r="C153" i="2"/>
  <c r="G135" i="2"/>
  <c r="G134" i="2"/>
  <c r="G131" i="2"/>
  <c r="G130" i="2"/>
  <c r="D127" i="2"/>
  <c r="G133" i="2" s="1"/>
  <c r="G126" i="2"/>
  <c r="G125" i="2"/>
  <c r="G124" i="2"/>
  <c r="G123" i="2"/>
  <c r="G122" i="2"/>
  <c r="G121" i="2"/>
  <c r="G120" i="2"/>
  <c r="G119" i="2"/>
  <c r="G118" i="2"/>
  <c r="G117" i="2"/>
  <c r="G116" i="2"/>
  <c r="G115" i="2"/>
  <c r="G114" i="2"/>
  <c r="G113" i="2"/>
  <c r="G127" i="2" s="1"/>
  <c r="G112" i="2"/>
  <c r="D100" i="2"/>
  <c r="C100" i="2"/>
  <c r="G82" i="2"/>
  <c r="G81" i="2"/>
  <c r="G78" i="2"/>
  <c r="D77" i="2"/>
  <c r="G87" i="2" s="1"/>
  <c r="G76" i="2"/>
  <c r="G75" i="2"/>
  <c r="G74" i="2"/>
  <c r="G73" i="2"/>
  <c r="G72" i="2"/>
  <c r="G77" i="2" s="1"/>
  <c r="G71" i="2"/>
  <c r="G70" i="2"/>
  <c r="C77" i="2"/>
  <c r="G226" i="2"/>
  <c r="F219" i="2"/>
  <c r="C17" i="2"/>
  <c r="D249" i="3" l="1"/>
  <c r="G192" i="3"/>
  <c r="G196" i="3"/>
  <c r="G200" i="3"/>
  <c r="G208" i="3"/>
  <c r="F161" i="2"/>
  <c r="F159" i="2"/>
  <c r="F157" i="2"/>
  <c r="F155" i="2"/>
  <c r="F152" i="2"/>
  <c r="F150" i="2"/>
  <c r="F148" i="2"/>
  <c r="F146" i="2"/>
  <c r="F144" i="2"/>
  <c r="F141" i="2"/>
  <c r="F138" i="2"/>
  <c r="F139" i="2"/>
  <c r="F162" i="2"/>
  <c r="F160" i="2"/>
  <c r="F158" i="2"/>
  <c r="F156" i="2"/>
  <c r="F154" i="2"/>
  <c r="F151" i="2"/>
  <c r="F149" i="2"/>
  <c r="F147" i="2"/>
  <c r="F145" i="2"/>
  <c r="F142" i="2"/>
  <c r="F140" i="2"/>
  <c r="F143" i="2"/>
  <c r="F164" i="2"/>
  <c r="F165" i="2"/>
  <c r="F166" i="2"/>
  <c r="F75" i="2"/>
  <c r="F71" i="2"/>
  <c r="F76" i="2"/>
  <c r="F72" i="2"/>
  <c r="F70" i="2"/>
  <c r="F73" i="2"/>
  <c r="F74" i="2"/>
  <c r="F99" i="2"/>
  <c r="F98" i="2"/>
  <c r="F97" i="2"/>
  <c r="F96" i="2"/>
  <c r="F95" i="2"/>
  <c r="F94" i="2"/>
  <c r="F93" i="2"/>
  <c r="F13" i="3"/>
  <c r="F12" i="3"/>
  <c r="F14" i="3"/>
  <c r="G248" i="3"/>
  <c r="G246" i="3"/>
  <c r="G245" i="3"/>
  <c r="G244" i="3"/>
  <c r="G243" i="3"/>
  <c r="G242" i="3"/>
  <c r="G241" i="3"/>
  <c r="G247" i="3"/>
  <c r="G99" i="2"/>
  <c r="G94" i="2"/>
  <c r="G98" i="2"/>
  <c r="G95" i="2"/>
  <c r="G97" i="2"/>
  <c r="G96" i="2"/>
  <c r="G93" i="2"/>
  <c r="F212" i="3"/>
  <c r="F210" i="3"/>
  <c r="F208" i="3"/>
  <c r="F206" i="3"/>
  <c r="F204" i="3"/>
  <c r="F202" i="3"/>
  <c r="F200" i="3"/>
  <c r="F199" i="3"/>
  <c r="F198" i="3"/>
  <c r="F197" i="3"/>
  <c r="F196" i="3"/>
  <c r="F195" i="3"/>
  <c r="F194" i="3"/>
  <c r="F193" i="3"/>
  <c r="F192" i="3"/>
  <c r="F191" i="3"/>
  <c r="F190" i="3"/>
  <c r="F213" i="3"/>
  <c r="F211" i="3"/>
  <c r="F209" i="3"/>
  <c r="F207" i="3"/>
  <c r="F205" i="3"/>
  <c r="F203" i="3"/>
  <c r="F201" i="3"/>
  <c r="D45" i="2"/>
  <c r="G79" i="2"/>
  <c r="G86" i="2"/>
  <c r="C127" i="2"/>
  <c r="G128" i="2"/>
  <c r="G132" i="2"/>
  <c r="G136" i="2"/>
  <c r="G164" i="2"/>
  <c r="G167" i="2" s="1"/>
  <c r="F177" i="2"/>
  <c r="F179" i="2" s="1"/>
  <c r="F180" i="2"/>
  <c r="F184" i="2"/>
  <c r="F193" i="2"/>
  <c r="F197" i="2"/>
  <c r="F201" i="2"/>
  <c r="F205" i="2"/>
  <c r="F209" i="2"/>
  <c r="F213" i="2"/>
  <c r="G217" i="2"/>
  <c r="G219" i="2"/>
  <c r="F221" i="2"/>
  <c r="F223" i="2"/>
  <c r="F225" i="2"/>
  <c r="F227" i="2"/>
  <c r="F220" i="3"/>
  <c r="F227" i="3" s="1"/>
  <c r="F222" i="3"/>
  <c r="F224" i="3"/>
  <c r="F226" i="3"/>
  <c r="F229" i="3"/>
  <c r="F231" i="3"/>
  <c r="F233" i="3"/>
  <c r="F305" i="3"/>
  <c r="F310" i="3"/>
  <c r="F313" i="3"/>
  <c r="G314" i="3"/>
  <c r="G312" i="3"/>
  <c r="G310" i="3"/>
  <c r="G308" i="3"/>
  <c r="G306" i="3"/>
  <c r="G304" i="3"/>
  <c r="F321" i="3"/>
  <c r="F328" i="3" s="1"/>
  <c r="F324" i="3"/>
  <c r="G326" i="3"/>
  <c r="F331" i="3"/>
  <c r="G333" i="3"/>
  <c r="F343" i="3"/>
  <c r="F350" i="3" s="1"/>
  <c r="F346" i="3"/>
  <c r="F354" i="3"/>
  <c r="C58" i="2"/>
  <c r="G80" i="2"/>
  <c r="G129" i="2"/>
  <c r="G154" i="2"/>
  <c r="G156" i="2"/>
  <c r="G158" i="2"/>
  <c r="G160" i="2"/>
  <c r="F178" i="2"/>
  <c r="F181" i="2"/>
  <c r="F185" i="2"/>
  <c r="F194" i="2"/>
  <c r="F198" i="2"/>
  <c r="F202" i="2"/>
  <c r="F206" i="2"/>
  <c r="F210" i="2"/>
  <c r="F214" i="2"/>
  <c r="F218" i="2"/>
  <c r="G221" i="2"/>
  <c r="G223" i="2"/>
  <c r="G225" i="2"/>
  <c r="G227" i="2"/>
  <c r="G201" i="3"/>
  <c r="G203" i="3"/>
  <c r="G205" i="3"/>
  <c r="G207" i="3"/>
  <c r="G209" i="3"/>
  <c r="G211" i="3"/>
  <c r="G220" i="3"/>
  <c r="G227" i="3" s="1"/>
  <c r="G222" i="3"/>
  <c r="G224" i="3"/>
  <c r="G226" i="3"/>
  <c r="G229" i="3"/>
  <c r="G231" i="3"/>
  <c r="G233" i="3"/>
  <c r="F291" i="3"/>
  <c r="F293" i="3"/>
  <c r="F295" i="3"/>
  <c r="F297" i="3"/>
  <c r="F299" i="3"/>
  <c r="F301" i="3"/>
  <c r="F303" i="3"/>
  <c r="F308" i="3"/>
  <c r="G313" i="3"/>
  <c r="F322" i="3"/>
  <c r="G324" i="3"/>
  <c r="F327" i="3"/>
  <c r="F329" i="3"/>
  <c r="F334" i="3"/>
  <c r="F344" i="3"/>
  <c r="F349" i="3"/>
  <c r="F351" i="3"/>
  <c r="F355" i="3"/>
  <c r="F151" i="3"/>
  <c r="F182" i="2"/>
  <c r="F211" i="2"/>
  <c r="G218" i="2"/>
  <c r="F222" i="2"/>
  <c r="F224" i="2"/>
  <c r="F226" i="2"/>
  <c r="F228" i="3"/>
  <c r="F230" i="3"/>
  <c r="G315" i="3"/>
  <c r="F332" i="3"/>
  <c r="F352" i="3"/>
  <c r="F356" i="3"/>
  <c r="F217" i="2"/>
  <c r="F220" i="2" s="1"/>
  <c r="G222" i="2"/>
  <c r="G224" i="2"/>
  <c r="G228" i="3"/>
  <c r="G230" i="3"/>
  <c r="F323" i="3"/>
  <c r="F326" i="3"/>
  <c r="G334" i="3"/>
  <c r="G332" i="3"/>
  <c r="G330" i="3"/>
  <c r="G327" i="3"/>
  <c r="G325" i="3"/>
  <c r="G323" i="3"/>
  <c r="G321" i="3"/>
  <c r="G328" i="3" s="1"/>
  <c r="F330" i="3"/>
  <c r="F345" i="3"/>
  <c r="F348" i="3"/>
  <c r="G343" i="3"/>
  <c r="G350" i="3" s="1"/>
  <c r="G345" i="3"/>
  <c r="G347" i="3"/>
  <c r="G349" i="3"/>
  <c r="G352" i="3"/>
  <c r="G354" i="3"/>
  <c r="G356" i="3"/>
  <c r="G351" i="3"/>
  <c r="G353" i="3"/>
  <c r="G214" i="3" l="1"/>
  <c r="F100" i="2"/>
  <c r="F150" i="3"/>
  <c r="F56" i="2"/>
  <c r="F54" i="2"/>
  <c r="F53" i="2"/>
  <c r="F55" i="2"/>
  <c r="F57" i="2"/>
  <c r="F208" i="2"/>
  <c r="F125" i="2"/>
  <c r="F123" i="2"/>
  <c r="F117" i="2"/>
  <c r="F115" i="2"/>
  <c r="F113" i="2"/>
  <c r="F126" i="2"/>
  <c r="F124" i="2"/>
  <c r="F122" i="2"/>
  <c r="F120" i="2"/>
  <c r="F118" i="2"/>
  <c r="F119" i="2"/>
  <c r="F116" i="2"/>
  <c r="F114" i="2"/>
  <c r="F112" i="2"/>
  <c r="F128" i="2"/>
  <c r="F121" i="2"/>
  <c r="C249" i="3"/>
  <c r="F315" i="3"/>
  <c r="F214" i="3"/>
  <c r="G220" i="2"/>
  <c r="G100" i="2"/>
  <c r="G249" i="3"/>
  <c r="F15" i="3"/>
  <c r="F77" i="2"/>
  <c r="F167" i="2"/>
  <c r="F153" i="2"/>
  <c r="F247" i="3" l="1"/>
  <c r="F248" i="3"/>
  <c r="F246" i="3"/>
  <c r="F245" i="3"/>
  <c r="F244" i="3"/>
  <c r="F243" i="3"/>
  <c r="F242" i="3"/>
  <c r="F241" i="3"/>
  <c r="F58" i="2"/>
  <c r="F127" i="2"/>
  <c r="F100" i="3"/>
  <c r="G83" i="7"/>
  <c r="F99" i="3"/>
  <c r="F249" i="3" l="1"/>
  <c r="G84" i="7"/>
  <c r="G82" i="7"/>
  <c r="F102" i="3"/>
  <c r="F101" i="3"/>
  <c r="F103" i="3"/>
  <c r="G87" i="7" l="1"/>
  <c r="F180" i="3"/>
</calcChain>
</file>

<file path=xl/sharedStrings.xml><?xml version="1.0" encoding="utf-8"?>
<sst xmlns="http://schemas.openxmlformats.org/spreadsheetml/2006/main" count="2528" uniqueCount="1737">
  <si>
    <t>Harmonised Transparency Template</t>
  </si>
  <si>
    <t>2018 version</t>
  </si>
  <si>
    <t>Canada</t>
  </si>
  <si>
    <t>The Toronto-Dominion Bank</t>
  </si>
  <si>
    <t>Reporting Date:</t>
  </si>
  <si>
    <t>22/10/18</t>
  </si>
  <si>
    <t>Cut-off Date</t>
  </si>
  <si>
    <t>30/09/18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</si>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</sst>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4">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0" fillId="0" borderId="0" xfId="0" applyFont="1" applyAlignment="1"/>
    <xf numFmtId="0" fontId="5" fillId="0" borderId="0" xfId="4"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9"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82" fillId="0" borderId="0" xfId="0" applyFont="1" applyAlignment="1">
      <alignment horizontal="left" vertical="top" wrapText="1"/>
    </xf>
    <xf numFmtId="0" fontId="43" fillId="0" borderId="0" xfId="5" applyFont="1" applyFill="1" applyAlignment="1">
      <alignment horizontal="left" vertical="top" wrapText="1"/>
    </xf>
    <xf numFmtId="0" fontId="55" fillId="0" borderId="15" xfId="5" applyFont="1" applyBorder="1" applyAlignment="1">
      <alignment horizontal="center" wrapText="1"/>
    </xf>
    <xf numFmtId="0" fontId="44" fillId="0" borderId="0" xfId="5" applyFont="1" applyFill="1" applyAlignment="1">
      <alignment horizontal="left"/>
    </xf>
    <xf numFmtId="0" fontId="43" fillId="0" borderId="0" xfId="5" applyFont="1" applyFill="1" applyAlignment="1">
      <alignment horizontal="left" vertical="center" wrapText="1"/>
    </xf>
    <xf numFmtId="0" fontId="43" fillId="0" borderId="0" xfId="5" applyFont="1" applyFill="1" applyAlignment="1">
      <alignment horizontal="left" vertical="top"/>
    </xf>
    <xf numFmtId="0" fontId="66" fillId="0" borderId="15" xfId="5" applyFont="1" applyFill="1" applyBorder="1" applyAlignment="1">
      <alignment horizontal="center" vertical="center" wrapText="1"/>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0" xfId="5" applyFont="1" applyFill="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left" vertical="top" wrapText="1"/>
    </xf>
    <xf numFmtId="0" fontId="44" fillId="0" borderId="15" xfId="5" applyFont="1" applyFill="1" applyBorder="1" applyAlignment="1">
      <alignment horizontal="left" vertical="top" wrapText="1"/>
    </xf>
    <xf numFmtId="0" fontId="66"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15" xfId="5" applyFont="1" applyFill="1" applyBorder="1" applyAlignment="1">
      <alignment vertical="top" wrapText="1"/>
    </xf>
    <xf numFmtId="166" fontId="44" fillId="0" borderId="0" xfId="2"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0" fontId="84" fillId="0" borderId="0" xfId="0" applyFont="1" applyFill="1" applyBorder="1" applyAlignment="1">
      <alignment horizontal="left"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20-%202018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isclaimer"/>
      <sheetName val="D. Nat'l Transparency Template"/>
      <sheetName val="E. Optional ECB-ECAIs data"/>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E.g. General"/>
      <sheetName val="E.g. Othe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refreshError="1"/>
      <sheetData sheetId="18">
        <row r="1">
          <cell r="B1" t="str">
            <v>Data</v>
          </cell>
        </row>
        <row r="2">
          <cell r="A2" t="str">
            <v>INDLTVBUCK2</v>
          </cell>
          <cell r="B2" t="str">
            <v>Sum of BALANCE</v>
          </cell>
          <cell r="C2" t="str">
            <v>Count of ACCTNUM</v>
          </cell>
        </row>
        <row r="3">
          <cell r="A3" t="str">
            <v>00 &lt;= 40</v>
          </cell>
          <cell r="B3">
            <v>8794835436.220089</v>
          </cell>
          <cell r="C3">
            <v>41911</v>
          </cell>
        </row>
        <row r="4">
          <cell r="A4" t="str">
            <v>40 &lt;= 50</v>
          </cell>
          <cell r="B4">
            <v>10259218784.5599</v>
          </cell>
          <cell r="C4">
            <v>36324</v>
          </cell>
        </row>
        <row r="5">
          <cell r="A5" t="str">
            <v>50 &lt;= 60</v>
          </cell>
          <cell r="B5">
            <v>11384274078.499983</v>
          </cell>
          <cell r="C5">
            <v>38588</v>
          </cell>
        </row>
        <row r="6">
          <cell r="A6" t="str">
            <v>60 &lt;= 70</v>
          </cell>
          <cell r="B6">
            <v>10954465550.779991</v>
          </cell>
          <cell r="C6">
            <v>35563</v>
          </cell>
        </row>
        <row r="7">
          <cell r="A7" t="str">
            <v>70 &lt;= 80</v>
          </cell>
          <cell r="B7">
            <v>9542111293.2800198</v>
          </cell>
          <cell r="C7">
            <v>29845</v>
          </cell>
        </row>
        <row r="8">
          <cell r="A8" t="str">
            <v>80 &lt;= 90</v>
          </cell>
          <cell r="B8">
            <v>259579805.78999981</v>
          </cell>
          <cell r="C8">
            <v>537</v>
          </cell>
        </row>
        <row r="9">
          <cell r="A9" t="str">
            <v>Grand Total</v>
          </cell>
          <cell r="B9">
            <v>51194484949.129875</v>
          </cell>
          <cell r="C9">
            <v>182768</v>
          </cell>
        </row>
      </sheetData>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O26" sqref="O26"/>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427" t="s">
        <v>1</v>
      </c>
      <c r="F6" s="427"/>
      <c r="G6" s="427"/>
      <c r="H6" s="6"/>
      <c r="I6" s="6"/>
      <c r="J6" s="7"/>
    </row>
    <row r="7" spans="2:14" ht="26.25" x14ac:dyDescent="0.25">
      <c r="B7" s="5"/>
      <c r="C7" s="6"/>
      <c r="D7" s="6"/>
      <c r="E7" s="6"/>
      <c r="F7" s="10" t="s">
        <v>2</v>
      </c>
      <c r="G7" s="6"/>
      <c r="H7" s="6"/>
      <c r="I7" s="6"/>
      <c r="J7" s="7"/>
    </row>
    <row r="8" spans="2:14" ht="26.25" x14ac:dyDescent="0.25">
      <c r="B8" s="5"/>
      <c r="C8" s="6"/>
      <c r="D8" s="6"/>
      <c r="E8" s="6"/>
      <c r="F8" s="10" t="s">
        <v>3</v>
      </c>
      <c r="G8" s="6"/>
      <c r="H8" s="6"/>
      <c r="I8" s="6"/>
      <c r="J8" s="7"/>
    </row>
    <row r="9" spans="2:14" ht="21" x14ac:dyDescent="0.25">
      <c r="B9" s="5"/>
      <c r="C9" s="6"/>
      <c r="E9" s="11" t="s">
        <v>4</v>
      </c>
      <c r="G9" s="11" t="s">
        <v>5</v>
      </c>
      <c r="I9" s="6"/>
      <c r="J9" s="7"/>
    </row>
    <row r="10" spans="2:14" ht="21" x14ac:dyDescent="0.25">
      <c r="B10" s="5"/>
      <c r="C10" s="6"/>
      <c r="D10" s="6"/>
      <c r="E10" s="11" t="s">
        <v>6</v>
      </c>
      <c r="G10" s="11" t="s">
        <v>7</v>
      </c>
      <c r="H10" s="6"/>
      <c r="I10" s="6"/>
      <c r="J10" s="7"/>
    </row>
    <row r="11" spans="2:14" ht="21" x14ac:dyDescent="0.25">
      <c r="B11" s="5"/>
      <c r="C11" s="6"/>
      <c r="D11" s="6"/>
      <c r="E11" s="6"/>
      <c r="F11" s="11"/>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2"/>
    </row>
    <row r="16" spans="2:14" x14ac:dyDescent="0.25">
      <c r="B16" s="5"/>
      <c r="C16" s="6"/>
      <c r="D16" s="6"/>
      <c r="E16" s="6"/>
      <c r="F16" s="6"/>
      <c r="G16" s="6"/>
      <c r="H16" s="6"/>
      <c r="I16" s="6"/>
      <c r="J16" s="7"/>
      <c r="N16" s="12"/>
    </row>
    <row r="17" spans="2:14" x14ac:dyDescent="0.25">
      <c r="B17" s="5"/>
      <c r="C17" s="6"/>
      <c r="D17" s="6"/>
      <c r="E17" s="6"/>
      <c r="F17" s="6"/>
      <c r="G17" s="6"/>
      <c r="H17" s="6"/>
      <c r="I17" s="6"/>
      <c r="J17" s="7"/>
      <c r="N17" s="12"/>
    </row>
    <row r="18" spans="2:14" x14ac:dyDescent="0.25">
      <c r="B18" s="5"/>
      <c r="C18" s="6"/>
      <c r="D18" s="6"/>
      <c r="E18" s="6"/>
      <c r="F18" s="6"/>
      <c r="G18" s="6"/>
      <c r="H18" s="6"/>
      <c r="I18" s="6"/>
      <c r="J18" s="7"/>
      <c r="N18" s="12"/>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3" t="s">
        <v>8</v>
      </c>
      <c r="G22" s="6"/>
      <c r="H22" s="6"/>
      <c r="I22" s="6"/>
      <c r="J22" s="7"/>
    </row>
    <row r="23" spans="2:14" x14ac:dyDescent="0.25">
      <c r="B23" s="5"/>
      <c r="C23" s="6"/>
      <c r="D23" s="6"/>
      <c r="E23" s="6"/>
      <c r="F23" s="14"/>
      <c r="G23" s="6"/>
      <c r="H23" s="6"/>
      <c r="I23" s="6"/>
      <c r="J23" s="7"/>
    </row>
    <row r="24" spans="2:14" x14ac:dyDescent="0.25">
      <c r="B24" s="5"/>
      <c r="C24" s="6"/>
      <c r="D24" s="428" t="s">
        <v>9</v>
      </c>
      <c r="E24" s="429" t="s">
        <v>10</v>
      </c>
      <c r="F24" s="429"/>
      <c r="G24" s="429"/>
      <c r="H24" s="429"/>
      <c r="I24" s="6"/>
      <c r="J24" s="7"/>
    </row>
    <row r="25" spans="2:14" x14ac:dyDescent="0.25">
      <c r="B25" s="5"/>
      <c r="C25" s="6"/>
      <c r="D25" s="6"/>
      <c r="E25" s="15"/>
      <c r="F25" s="15"/>
      <c r="G25" s="15"/>
      <c r="H25" s="6"/>
      <c r="I25" s="6"/>
      <c r="J25" s="7"/>
    </row>
    <row r="26" spans="2:14" x14ac:dyDescent="0.25">
      <c r="B26" s="5"/>
      <c r="C26" s="6"/>
      <c r="D26" s="428" t="s">
        <v>11</v>
      </c>
      <c r="E26" s="429"/>
      <c r="F26" s="429"/>
      <c r="G26" s="429"/>
      <c r="H26" s="429"/>
      <c r="I26" s="6"/>
      <c r="J26" s="7"/>
    </row>
    <row r="27" spans="2:14" x14ac:dyDescent="0.25">
      <c r="B27" s="5"/>
      <c r="C27" s="6"/>
      <c r="D27" s="16"/>
      <c r="E27" s="16"/>
      <c r="F27" s="16"/>
      <c r="G27" s="16"/>
      <c r="H27" s="16"/>
      <c r="I27" s="6"/>
      <c r="J27" s="7"/>
    </row>
    <row r="28" spans="2:14" x14ac:dyDescent="0.25">
      <c r="B28" s="5"/>
      <c r="C28" s="6"/>
      <c r="D28" s="428" t="s">
        <v>12</v>
      </c>
      <c r="E28" s="429" t="s">
        <v>10</v>
      </c>
      <c r="F28" s="429"/>
      <c r="G28" s="429"/>
      <c r="H28" s="429"/>
      <c r="I28" s="6"/>
      <c r="J28" s="7"/>
    </row>
    <row r="29" spans="2:14" x14ac:dyDescent="0.25">
      <c r="B29" s="5"/>
      <c r="C29" s="6"/>
      <c r="D29" s="15"/>
      <c r="E29" s="15"/>
      <c r="F29" s="15"/>
      <c r="G29" s="15"/>
      <c r="H29" s="15"/>
      <c r="I29" s="6"/>
      <c r="J29" s="7"/>
    </row>
    <row r="30" spans="2:14" x14ac:dyDescent="0.25">
      <c r="B30" s="5"/>
      <c r="C30" s="6"/>
      <c r="D30" s="428" t="s">
        <v>13</v>
      </c>
      <c r="E30" s="429" t="s">
        <v>10</v>
      </c>
      <c r="F30" s="429"/>
      <c r="G30" s="429"/>
      <c r="H30" s="429"/>
      <c r="I30" s="6"/>
      <c r="J30" s="7"/>
    </row>
    <row r="31" spans="2:14" x14ac:dyDescent="0.25">
      <c r="B31" s="5"/>
      <c r="C31" s="6"/>
      <c r="D31" s="6"/>
      <c r="E31" s="6"/>
      <c r="F31" s="6"/>
      <c r="G31" s="6"/>
      <c r="H31" s="6"/>
      <c r="I31" s="6"/>
      <c r="J31" s="7"/>
    </row>
    <row r="32" spans="2:14" x14ac:dyDescent="0.25">
      <c r="B32" s="5"/>
      <c r="C32" s="6"/>
      <c r="D32" s="425" t="s">
        <v>14</v>
      </c>
      <c r="E32" s="426"/>
      <c r="F32" s="426"/>
      <c r="G32" s="426"/>
      <c r="H32" s="426"/>
      <c r="I32" s="6"/>
      <c r="J32" s="7"/>
    </row>
    <row r="33" spans="2:10" x14ac:dyDescent="0.25">
      <c r="B33" s="5"/>
      <c r="C33" s="6"/>
      <c r="D33" s="6"/>
      <c r="E33" s="6"/>
      <c r="F33" s="14"/>
      <c r="G33" s="6"/>
      <c r="H33" s="6"/>
      <c r="I33" s="6"/>
      <c r="J33" s="7"/>
    </row>
    <row r="34" spans="2:10" x14ac:dyDescent="0.25">
      <c r="B34" s="5"/>
      <c r="C34" s="6"/>
      <c r="D34" s="425" t="s">
        <v>15</v>
      </c>
      <c r="E34" s="426"/>
      <c r="F34" s="426"/>
      <c r="G34" s="426"/>
      <c r="H34" s="426"/>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row r="39" spans="2:10" x14ac:dyDescent="0.25">
      <c r="B39" s="20"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E20" sqref="E2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31.5" x14ac:dyDescent="0.25">
      <c r="A1" s="21" t="s">
        <v>17</v>
      </c>
      <c r="B1" s="21"/>
      <c r="C1" s="22"/>
      <c r="D1" s="22"/>
      <c r="E1" s="22"/>
      <c r="F1" s="23" t="s">
        <v>18</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19</v>
      </c>
      <c r="C3" s="28" t="s">
        <v>20</v>
      </c>
      <c r="D3" s="26"/>
      <c r="E3" s="26"/>
      <c r="F3" s="22"/>
      <c r="G3" s="26"/>
      <c r="H3" s="22"/>
      <c r="L3" s="22"/>
      <c r="M3" s="22"/>
    </row>
    <row r="4" spans="1:13" ht="15.75" thickBot="1" x14ac:dyDescent="0.3">
      <c r="H4" s="22"/>
      <c r="L4" s="22"/>
      <c r="M4" s="22"/>
    </row>
    <row r="5" spans="1:13" ht="18.75" x14ac:dyDescent="0.25">
      <c r="A5" s="29"/>
      <c r="B5" s="30" t="s">
        <v>21</v>
      </c>
      <c r="C5" s="29"/>
      <c r="E5" s="31"/>
      <c r="F5" s="31"/>
      <c r="H5" s="22"/>
      <c r="L5" s="22"/>
      <c r="M5" s="22"/>
    </row>
    <row r="6" spans="1:13" x14ac:dyDescent="0.25">
      <c r="B6" s="32" t="s">
        <v>22</v>
      </c>
      <c r="H6" s="22"/>
      <c r="L6" s="22"/>
      <c r="M6" s="22"/>
    </row>
    <row r="7" spans="1:13" x14ac:dyDescent="0.25">
      <c r="B7" s="33" t="s">
        <v>23</v>
      </c>
      <c r="H7" s="22"/>
      <c r="L7" s="22"/>
      <c r="M7" s="22"/>
    </row>
    <row r="8" spans="1:13" x14ac:dyDescent="0.25">
      <c r="B8" s="33" t="s">
        <v>24</v>
      </c>
      <c r="F8" s="25" t="s">
        <v>25</v>
      </c>
      <c r="H8" s="22"/>
      <c r="L8" s="22"/>
      <c r="M8" s="22"/>
    </row>
    <row r="9" spans="1:13" x14ac:dyDescent="0.25">
      <c r="B9" s="32" t="s">
        <v>26</v>
      </c>
      <c r="H9" s="22"/>
      <c r="L9" s="22"/>
      <c r="M9" s="22"/>
    </row>
    <row r="10" spans="1:13" x14ac:dyDescent="0.25">
      <c r="B10" s="32" t="s">
        <v>27</v>
      </c>
      <c r="H10" s="22"/>
      <c r="L10" s="22"/>
      <c r="M10" s="22"/>
    </row>
    <row r="11" spans="1:13" ht="15.75" thickBot="1" x14ac:dyDescent="0.3">
      <c r="B11" s="34" t="s">
        <v>28</v>
      </c>
      <c r="H11" s="22"/>
      <c r="L11" s="22"/>
      <c r="M11" s="22"/>
    </row>
    <row r="12" spans="1:13" x14ac:dyDescent="0.25">
      <c r="B12" s="35"/>
      <c r="H12" s="22"/>
      <c r="L12" s="22"/>
      <c r="M12" s="22"/>
    </row>
    <row r="13" spans="1:13" ht="37.5" x14ac:dyDescent="0.25">
      <c r="A13" s="36" t="s">
        <v>29</v>
      </c>
      <c r="B13" s="36" t="s">
        <v>22</v>
      </c>
      <c r="C13" s="37"/>
      <c r="D13" s="37"/>
      <c r="E13" s="37"/>
      <c r="F13" s="37"/>
      <c r="G13" s="38"/>
      <c r="H13" s="22"/>
      <c r="L13" s="22"/>
      <c r="M13" s="22"/>
    </row>
    <row r="14" spans="1:13" x14ac:dyDescent="0.25">
      <c r="A14" s="25" t="s">
        <v>30</v>
      </c>
      <c r="B14" s="39" t="s">
        <v>31</v>
      </c>
      <c r="C14" s="25" t="s">
        <v>2</v>
      </c>
      <c r="E14" s="31"/>
      <c r="F14" s="31"/>
      <c r="H14" s="22"/>
      <c r="L14" s="22"/>
      <c r="M14" s="22"/>
    </row>
    <row r="15" spans="1:13" x14ac:dyDescent="0.25">
      <c r="A15" s="25" t="s">
        <v>32</v>
      </c>
      <c r="B15" s="39" t="s">
        <v>33</v>
      </c>
      <c r="C15" s="25" t="s">
        <v>3</v>
      </c>
      <c r="E15" s="31"/>
      <c r="F15" s="31"/>
      <c r="H15" s="22"/>
      <c r="L15" s="22"/>
      <c r="M15" s="22"/>
    </row>
    <row r="16" spans="1:13" ht="45" x14ac:dyDescent="0.25">
      <c r="A16" s="25" t="s">
        <v>34</v>
      </c>
      <c r="B16" s="39" t="s">
        <v>35</v>
      </c>
      <c r="C16" s="40" t="s">
        <v>36</v>
      </c>
      <c r="E16" s="31"/>
      <c r="F16" s="31"/>
      <c r="H16" s="22"/>
      <c r="L16" s="22"/>
      <c r="M16" s="22"/>
    </row>
    <row r="17" spans="1:13" x14ac:dyDescent="0.25">
      <c r="A17" s="25" t="s">
        <v>37</v>
      </c>
      <c r="B17" s="39" t="s">
        <v>38</v>
      </c>
      <c r="C17" s="25" t="str">
        <f>Introduction!G10</f>
        <v>30/09/18</v>
      </c>
      <c r="E17" s="31"/>
      <c r="F17" s="31"/>
      <c r="H17" s="22"/>
      <c r="L17" s="22"/>
      <c r="M17" s="22"/>
    </row>
    <row r="18" spans="1:13" outlineLevel="1" x14ac:dyDescent="0.25">
      <c r="A18" s="25" t="s">
        <v>39</v>
      </c>
      <c r="B18" s="41"/>
      <c r="E18" s="31"/>
      <c r="F18" s="31"/>
      <c r="H18" s="22"/>
      <c r="L18" s="22"/>
      <c r="M18" s="22"/>
    </row>
    <row r="19" spans="1:13" outlineLevel="1" x14ac:dyDescent="0.25">
      <c r="A19" s="25" t="s">
        <v>40</v>
      </c>
      <c r="B19" s="41"/>
      <c r="E19" s="31"/>
      <c r="F19" s="31"/>
      <c r="H19" s="22"/>
      <c r="L19" s="22"/>
      <c r="M19" s="22"/>
    </row>
    <row r="20" spans="1:13" outlineLevel="1" x14ac:dyDescent="0.25">
      <c r="A20" s="25" t="s">
        <v>41</v>
      </c>
      <c r="B20" s="41"/>
      <c r="E20" s="31"/>
      <c r="F20" s="31"/>
      <c r="H20" s="22"/>
      <c r="L20" s="22"/>
      <c r="M20" s="22"/>
    </row>
    <row r="21" spans="1:13" outlineLevel="1" x14ac:dyDescent="0.25">
      <c r="A21" s="25" t="s">
        <v>42</v>
      </c>
      <c r="B21" s="41"/>
      <c r="E21" s="31"/>
      <c r="F21" s="31"/>
      <c r="H21" s="22"/>
      <c r="L21" s="22"/>
      <c r="M21" s="22"/>
    </row>
    <row r="22" spans="1:13" outlineLevel="1" x14ac:dyDescent="0.25">
      <c r="A22" s="25" t="s">
        <v>43</v>
      </c>
      <c r="B22" s="41"/>
      <c r="E22" s="31"/>
      <c r="F22" s="31"/>
      <c r="H22" s="22"/>
      <c r="L22" s="22"/>
      <c r="M22" s="22"/>
    </row>
    <row r="23" spans="1:13" outlineLevel="1" x14ac:dyDescent="0.25">
      <c r="A23" s="25" t="s">
        <v>44</v>
      </c>
      <c r="B23" s="41"/>
      <c r="E23" s="31"/>
      <c r="F23" s="31"/>
      <c r="H23" s="22"/>
      <c r="L23" s="22"/>
      <c r="M23" s="22"/>
    </row>
    <row r="24" spans="1:13" outlineLevel="1" x14ac:dyDescent="0.25">
      <c r="A24" s="25" t="s">
        <v>45</v>
      </c>
      <c r="B24" s="41"/>
      <c r="E24" s="31"/>
      <c r="F24" s="31"/>
      <c r="H24" s="22"/>
      <c r="L24" s="22"/>
      <c r="M24" s="22"/>
    </row>
    <row r="25" spans="1:13" outlineLevel="1" x14ac:dyDescent="0.25">
      <c r="A25" s="25" t="s">
        <v>46</v>
      </c>
      <c r="B25" s="41"/>
      <c r="E25" s="31"/>
      <c r="F25" s="31"/>
      <c r="H25" s="22"/>
      <c r="L25" s="22"/>
      <c r="M25" s="22"/>
    </row>
    <row r="26" spans="1:13" ht="18.75" x14ac:dyDescent="0.25">
      <c r="A26" s="37"/>
      <c r="B26" s="36" t="s">
        <v>23</v>
      </c>
      <c r="C26" s="37"/>
      <c r="D26" s="37"/>
      <c r="E26" s="37"/>
      <c r="F26" s="37"/>
      <c r="G26" s="38"/>
      <c r="H26" s="22"/>
      <c r="L26" s="22"/>
      <c r="M26" s="22"/>
    </row>
    <row r="27" spans="1:13" x14ac:dyDescent="0.25">
      <c r="A27" s="25" t="s">
        <v>47</v>
      </c>
      <c r="B27" s="42" t="s">
        <v>48</v>
      </c>
      <c r="C27" s="25" t="s">
        <v>49</v>
      </c>
      <c r="D27" s="43"/>
      <c r="E27" s="43"/>
      <c r="F27" s="43"/>
      <c r="H27" s="22"/>
      <c r="L27" s="22"/>
      <c r="M27" s="22"/>
    </row>
    <row r="28" spans="1:13" x14ac:dyDescent="0.25">
      <c r="A28" s="25" t="s">
        <v>50</v>
      </c>
      <c r="B28" s="42" t="s">
        <v>51</v>
      </c>
      <c r="C28" s="44" t="s">
        <v>49</v>
      </c>
      <c r="D28" s="43"/>
      <c r="E28" s="43"/>
      <c r="F28" s="43"/>
      <c r="H28" s="22"/>
      <c r="L28" s="22"/>
      <c r="M28" s="22"/>
    </row>
    <row r="29" spans="1:13" x14ac:dyDescent="0.25">
      <c r="A29" s="25" t="s">
        <v>52</v>
      </c>
      <c r="B29" s="42" t="s">
        <v>53</v>
      </c>
      <c r="C29" s="40" t="s">
        <v>54</v>
      </c>
      <c r="E29" s="43"/>
      <c r="F29" s="43"/>
      <c r="H29" s="22"/>
      <c r="L29" s="22"/>
      <c r="M29" s="22"/>
    </row>
    <row r="30" spans="1:13" outlineLevel="1" x14ac:dyDescent="0.25">
      <c r="A30" s="25" t="s">
        <v>55</v>
      </c>
      <c r="B30" s="42"/>
      <c r="E30" s="43"/>
      <c r="F30" s="43"/>
      <c r="H30" s="22"/>
      <c r="L30" s="22"/>
      <c r="M30" s="22"/>
    </row>
    <row r="31" spans="1:13" outlineLevel="1" x14ac:dyDescent="0.25">
      <c r="A31" s="25" t="s">
        <v>56</v>
      </c>
      <c r="B31" s="42"/>
      <c r="E31" s="43"/>
      <c r="F31" s="43"/>
      <c r="H31" s="22"/>
      <c r="L31" s="22"/>
      <c r="M31" s="22"/>
    </row>
    <row r="32" spans="1:13" outlineLevel="1" x14ac:dyDescent="0.25">
      <c r="A32" s="25" t="s">
        <v>57</v>
      </c>
      <c r="B32" s="42"/>
      <c r="E32" s="43"/>
      <c r="F32" s="43"/>
      <c r="H32" s="22"/>
      <c r="L32" s="22"/>
      <c r="M32" s="22"/>
    </row>
    <row r="33" spans="1:13" outlineLevel="1" x14ac:dyDescent="0.25">
      <c r="A33" s="25" t="s">
        <v>58</v>
      </c>
      <c r="B33" s="42"/>
      <c r="E33" s="43"/>
      <c r="F33" s="43"/>
      <c r="H33" s="22"/>
      <c r="L33" s="22"/>
      <c r="M33" s="22"/>
    </row>
    <row r="34" spans="1:13" outlineLevel="1" x14ac:dyDescent="0.25">
      <c r="A34" s="25" t="s">
        <v>59</v>
      </c>
      <c r="B34" s="42"/>
      <c r="E34" s="43"/>
      <c r="F34" s="43"/>
      <c r="H34" s="22"/>
      <c r="L34" s="22"/>
      <c r="M34" s="22"/>
    </row>
    <row r="35" spans="1:13" outlineLevel="1" x14ac:dyDescent="0.25">
      <c r="A35" s="25" t="s">
        <v>60</v>
      </c>
      <c r="B35" s="45"/>
      <c r="E35" s="43"/>
      <c r="F35" s="43"/>
      <c r="H35" s="22"/>
      <c r="L35" s="22"/>
      <c r="M35" s="22"/>
    </row>
    <row r="36" spans="1:13" ht="18.75" x14ac:dyDescent="0.25">
      <c r="A36" s="36"/>
      <c r="B36" s="36" t="s">
        <v>24</v>
      </c>
      <c r="C36" s="36"/>
      <c r="D36" s="37"/>
      <c r="E36" s="37"/>
      <c r="F36" s="37"/>
      <c r="G36" s="38"/>
      <c r="H36" s="22"/>
      <c r="L36" s="22"/>
      <c r="M36" s="22"/>
    </row>
    <row r="37" spans="1:13" ht="15" customHeight="1" x14ac:dyDescent="0.25">
      <c r="A37" s="46"/>
      <c r="B37" s="47" t="s">
        <v>61</v>
      </c>
      <c r="C37" s="46" t="s">
        <v>62</v>
      </c>
      <c r="D37" s="46"/>
      <c r="E37" s="48"/>
      <c r="F37" s="49"/>
      <c r="G37" s="49"/>
      <c r="H37" s="22"/>
      <c r="L37" s="22"/>
      <c r="M37" s="22"/>
    </row>
    <row r="38" spans="1:13" x14ac:dyDescent="0.25">
      <c r="A38" s="25" t="s">
        <v>63</v>
      </c>
      <c r="B38" s="43" t="s">
        <v>64</v>
      </c>
      <c r="C38" s="50">
        <v>51194.484949129881</v>
      </c>
      <c r="F38" s="43"/>
      <c r="H38" s="22"/>
      <c r="L38" s="22"/>
      <c r="M38" s="22"/>
    </row>
    <row r="39" spans="1:13" x14ac:dyDescent="0.25">
      <c r="A39" s="25" t="s">
        <v>65</v>
      </c>
      <c r="B39" s="43" t="s">
        <v>66</v>
      </c>
      <c r="C39" s="50">
        <v>33514.436594999999</v>
      </c>
      <c r="F39" s="43"/>
      <c r="H39" s="22"/>
      <c r="L39" s="22"/>
      <c r="M39" s="22"/>
    </row>
    <row r="40" spans="1:13" outlineLevel="1" x14ac:dyDescent="0.25">
      <c r="A40" s="25" t="s">
        <v>67</v>
      </c>
      <c r="B40" s="51" t="s">
        <v>68</v>
      </c>
      <c r="C40" s="25" t="s">
        <v>69</v>
      </c>
      <c r="F40" s="43"/>
      <c r="H40" s="22"/>
      <c r="L40" s="22"/>
      <c r="M40" s="22"/>
    </row>
    <row r="41" spans="1:13" outlineLevel="1" x14ac:dyDescent="0.25">
      <c r="A41" s="25" t="s">
        <v>70</v>
      </c>
      <c r="B41" s="51" t="s">
        <v>71</v>
      </c>
      <c r="C41" s="25" t="s">
        <v>72</v>
      </c>
      <c r="F41" s="43"/>
      <c r="H41" s="22"/>
      <c r="L41" s="22"/>
      <c r="M41" s="22"/>
    </row>
    <row r="42" spans="1:13" outlineLevel="1" x14ac:dyDescent="0.25">
      <c r="A42" s="25" t="s">
        <v>73</v>
      </c>
      <c r="B42" s="43"/>
      <c r="F42" s="43"/>
      <c r="H42" s="22"/>
      <c r="L42" s="22"/>
      <c r="M42" s="22"/>
    </row>
    <row r="43" spans="1:13" outlineLevel="1" x14ac:dyDescent="0.25">
      <c r="A43" s="25" t="s">
        <v>74</v>
      </c>
      <c r="B43" s="43"/>
      <c r="F43" s="43"/>
      <c r="H43" s="22"/>
      <c r="L43" s="22"/>
      <c r="M43" s="22"/>
    </row>
    <row r="44" spans="1:13" ht="15" customHeight="1" x14ac:dyDescent="0.25">
      <c r="A44" s="46"/>
      <c r="B44" s="47" t="s">
        <v>75</v>
      </c>
      <c r="C44" s="52" t="s">
        <v>76</v>
      </c>
      <c r="D44" s="46" t="s">
        <v>77</v>
      </c>
      <c r="E44" s="48"/>
      <c r="F44" s="49" t="s">
        <v>78</v>
      </c>
      <c r="G44" s="49" t="s">
        <v>79</v>
      </c>
      <c r="H44" s="22"/>
      <c r="L44" s="22"/>
      <c r="M44" s="22"/>
    </row>
    <row r="45" spans="1:13" x14ac:dyDescent="0.25">
      <c r="A45" s="25" t="s">
        <v>80</v>
      </c>
      <c r="B45" s="43" t="s">
        <v>81</v>
      </c>
      <c r="C45" s="53">
        <v>0.03</v>
      </c>
      <c r="D45" s="53">
        <f>IF(OR(C38="[For completion]",C39="[For completion]"),"Please complete G.3.1.1 and G.3.1.2",(C38/C39-1))</f>
        <v>0.52753529972118218</v>
      </c>
      <c r="E45" s="54"/>
      <c r="F45" s="53">
        <v>0.03</v>
      </c>
      <c r="G45" s="25" t="s">
        <v>69</v>
      </c>
      <c r="H45" s="22"/>
      <c r="L45" s="22"/>
      <c r="M45" s="22"/>
    </row>
    <row r="46" spans="1:13" outlineLevel="1" x14ac:dyDescent="0.25">
      <c r="A46" s="25" t="s">
        <v>82</v>
      </c>
      <c r="B46" s="41" t="s">
        <v>83</v>
      </c>
      <c r="C46" s="54"/>
      <c r="D46" s="53">
        <v>5.2631578839055004E-2</v>
      </c>
      <c r="E46" s="54"/>
      <c r="F46" s="54"/>
      <c r="G46" s="54"/>
      <c r="H46" s="22"/>
      <c r="L46" s="22"/>
      <c r="M46" s="22"/>
    </row>
    <row r="47" spans="1:13" outlineLevel="1" x14ac:dyDescent="0.25">
      <c r="A47" s="25" t="s">
        <v>84</v>
      </c>
      <c r="B47" s="41" t="s">
        <v>85</v>
      </c>
      <c r="C47" s="54"/>
      <c r="D47" s="54"/>
      <c r="E47" s="54"/>
      <c r="F47" s="54"/>
      <c r="G47" s="54"/>
      <c r="H47" s="22"/>
      <c r="L47" s="22"/>
      <c r="M47" s="22"/>
    </row>
    <row r="48" spans="1:13" outlineLevel="1" x14ac:dyDescent="0.25">
      <c r="A48" s="25" t="s">
        <v>86</v>
      </c>
      <c r="B48" s="41"/>
      <c r="C48" s="54"/>
      <c r="D48" s="54"/>
      <c r="E48" s="54"/>
      <c r="F48" s="54"/>
      <c r="G48" s="54"/>
      <c r="H48" s="22"/>
      <c r="L48" s="22"/>
      <c r="M48" s="22"/>
    </row>
    <row r="49" spans="1:13" outlineLevel="1" x14ac:dyDescent="0.25">
      <c r="A49" s="25" t="s">
        <v>87</v>
      </c>
      <c r="B49" s="41"/>
      <c r="C49" s="54"/>
      <c r="D49" s="54"/>
      <c r="E49" s="54"/>
      <c r="F49" s="54"/>
      <c r="G49" s="54"/>
      <c r="H49" s="22"/>
      <c r="L49" s="22"/>
      <c r="M49" s="22"/>
    </row>
    <row r="50" spans="1:13" outlineLevel="1" x14ac:dyDescent="0.25">
      <c r="A50" s="25" t="s">
        <v>88</v>
      </c>
      <c r="B50" s="41"/>
      <c r="C50" s="54"/>
      <c r="D50" s="54"/>
      <c r="E50" s="54"/>
      <c r="F50" s="54"/>
      <c r="G50" s="54"/>
      <c r="H50" s="22"/>
      <c r="L50" s="22"/>
      <c r="M50" s="22"/>
    </row>
    <row r="51" spans="1:13" outlineLevel="1" x14ac:dyDescent="0.25">
      <c r="A51" s="25" t="s">
        <v>89</v>
      </c>
      <c r="B51" s="41"/>
      <c r="C51" s="54"/>
      <c r="D51" s="54"/>
      <c r="E51" s="54"/>
      <c r="F51" s="54"/>
      <c r="G51" s="54"/>
      <c r="H51" s="22"/>
      <c r="L51" s="22"/>
      <c r="M51" s="22"/>
    </row>
    <row r="52" spans="1:13" ht="15" customHeight="1" x14ac:dyDescent="0.25">
      <c r="A52" s="46"/>
      <c r="B52" s="47" t="s">
        <v>90</v>
      </c>
      <c r="C52" s="46" t="s">
        <v>62</v>
      </c>
      <c r="D52" s="46"/>
      <c r="E52" s="48"/>
      <c r="F52" s="49" t="s">
        <v>91</v>
      </c>
      <c r="G52" s="49"/>
      <c r="H52" s="22"/>
      <c r="L52" s="22"/>
      <c r="M52" s="22"/>
    </row>
    <row r="53" spans="1:13" x14ac:dyDescent="0.25">
      <c r="A53" s="25" t="s">
        <v>92</v>
      </c>
      <c r="B53" s="43" t="s">
        <v>93</v>
      </c>
      <c r="C53" s="50">
        <v>51194.484949129881</v>
      </c>
      <c r="E53" s="55"/>
      <c r="F53" s="56">
        <f>IF($C$58=0,"",IF(C53="[for completion]","",C53/$C$58))</f>
        <v>1</v>
      </c>
      <c r="G53" s="56"/>
      <c r="H53" s="22"/>
      <c r="L53" s="22"/>
      <c r="M53" s="22"/>
    </row>
    <row r="54" spans="1:13" x14ac:dyDescent="0.25">
      <c r="A54" s="25" t="s">
        <v>94</v>
      </c>
      <c r="B54" s="43" t="s">
        <v>95</v>
      </c>
      <c r="C54" s="25">
        <v>0</v>
      </c>
      <c r="E54" s="55"/>
      <c r="F54" s="56">
        <f>IF($C$58=0,"",IF(C54="[for completion]","",C54/$C$58))</f>
        <v>0</v>
      </c>
      <c r="G54" s="56"/>
      <c r="H54" s="22"/>
      <c r="L54" s="22"/>
      <c r="M54" s="22"/>
    </row>
    <row r="55" spans="1:13" x14ac:dyDescent="0.25">
      <c r="A55" s="25" t="s">
        <v>96</v>
      </c>
      <c r="B55" s="43" t="s">
        <v>97</v>
      </c>
      <c r="C55" s="25">
        <v>0</v>
      </c>
      <c r="E55" s="55"/>
      <c r="F55" s="57">
        <f t="shared" ref="F55:F56" si="0">IF($C$58=0,"",IF(C55="[for completion]","",C55/$C$58))</f>
        <v>0</v>
      </c>
      <c r="G55" s="56"/>
      <c r="H55" s="22"/>
      <c r="L55" s="22"/>
      <c r="M55" s="22"/>
    </row>
    <row r="56" spans="1:13" x14ac:dyDescent="0.25">
      <c r="A56" s="25" t="s">
        <v>98</v>
      </c>
      <c r="B56" s="43" t="s">
        <v>99</v>
      </c>
      <c r="C56" s="25">
        <v>0</v>
      </c>
      <c r="E56" s="55"/>
      <c r="F56" s="57">
        <f t="shared" si="0"/>
        <v>0</v>
      </c>
      <c r="G56" s="56"/>
      <c r="H56" s="22"/>
      <c r="L56" s="22"/>
      <c r="M56" s="22"/>
    </row>
    <row r="57" spans="1:13" x14ac:dyDescent="0.25">
      <c r="A57" s="25" t="s">
        <v>100</v>
      </c>
      <c r="B57" s="25" t="s">
        <v>101</v>
      </c>
      <c r="C57" s="25">
        <v>0</v>
      </c>
      <c r="E57" s="55"/>
      <c r="F57" s="56">
        <f>IF($C$58=0,"",IF(C57="[for completion]","",C57/$C$58))</f>
        <v>0</v>
      </c>
      <c r="G57" s="56"/>
      <c r="H57" s="22"/>
      <c r="L57" s="22"/>
      <c r="M57" s="22"/>
    </row>
    <row r="58" spans="1:13" x14ac:dyDescent="0.25">
      <c r="A58" s="25" t="s">
        <v>102</v>
      </c>
      <c r="B58" s="58" t="s">
        <v>103</v>
      </c>
      <c r="C58" s="55">
        <f>SUM(C53:C57)</f>
        <v>51194.484949129881</v>
      </c>
      <c r="D58" s="55"/>
      <c r="E58" s="55"/>
      <c r="F58" s="59">
        <f>SUM(F53:F57)</f>
        <v>1</v>
      </c>
      <c r="G58" s="56"/>
      <c r="H58" s="22"/>
      <c r="L58" s="22"/>
      <c r="M58" s="22"/>
    </row>
    <row r="59" spans="1:13" outlineLevel="1" x14ac:dyDescent="0.25">
      <c r="A59" s="25" t="s">
        <v>104</v>
      </c>
      <c r="B59" s="60"/>
      <c r="E59" s="55"/>
      <c r="F59" s="56"/>
      <c r="G59" s="56"/>
      <c r="H59" s="22"/>
      <c r="L59" s="22"/>
      <c r="M59" s="22"/>
    </row>
    <row r="60" spans="1:13" outlineLevel="1" x14ac:dyDescent="0.25">
      <c r="A60" s="25" t="s">
        <v>105</v>
      </c>
      <c r="B60" s="60"/>
      <c r="E60" s="55"/>
      <c r="F60" s="56"/>
      <c r="G60" s="56"/>
      <c r="H60" s="22"/>
      <c r="L60" s="22"/>
      <c r="M60" s="22"/>
    </row>
    <row r="61" spans="1:13" outlineLevel="1" x14ac:dyDescent="0.25">
      <c r="A61" s="25" t="s">
        <v>106</v>
      </c>
      <c r="B61" s="60"/>
      <c r="E61" s="55"/>
      <c r="F61" s="56"/>
      <c r="G61" s="56"/>
      <c r="H61" s="22"/>
      <c r="L61" s="22"/>
      <c r="M61" s="22"/>
    </row>
    <row r="62" spans="1:13" outlineLevel="1" x14ac:dyDescent="0.25">
      <c r="A62" s="25" t="s">
        <v>107</v>
      </c>
      <c r="B62" s="60"/>
      <c r="E62" s="55"/>
      <c r="F62" s="56"/>
      <c r="G62" s="56"/>
      <c r="H62" s="22"/>
      <c r="L62" s="22"/>
      <c r="M62" s="22"/>
    </row>
    <row r="63" spans="1:13" outlineLevel="1" x14ac:dyDescent="0.25">
      <c r="A63" s="25" t="s">
        <v>108</v>
      </c>
      <c r="B63" s="60"/>
      <c r="E63" s="55"/>
      <c r="F63" s="56"/>
      <c r="G63" s="56"/>
      <c r="H63" s="22"/>
      <c r="L63" s="22"/>
      <c r="M63" s="22"/>
    </row>
    <row r="64" spans="1:13" outlineLevel="1" x14ac:dyDescent="0.25">
      <c r="A64" s="25" t="s">
        <v>109</v>
      </c>
      <c r="B64" s="60"/>
      <c r="C64" s="61"/>
      <c r="D64" s="61"/>
      <c r="E64" s="61"/>
      <c r="F64" s="56"/>
      <c r="G64" s="59"/>
      <c r="H64" s="22"/>
      <c r="L64" s="22"/>
      <c r="M64" s="22"/>
    </row>
    <row r="65" spans="1:13" ht="15" customHeight="1" x14ac:dyDescent="0.25">
      <c r="A65" s="46"/>
      <c r="B65" s="47" t="s">
        <v>110</v>
      </c>
      <c r="C65" s="52" t="s">
        <v>111</v>
      </c>
      <c r="D65" s="52" t="s">
        <v>112</v>
      </c>
      <c r="E65" s="48"/>
      <c r="F65" s="49" t="s">
        <v>113</v>
      </c>
      <c r="G65" s="62" t="s">
        <v>114</v>
      </c>
      <c r="H65" s="22"/>
      <c r="L65" s="22"/>
      <c r="M65" s="22"/>
    </row>
    <row r="66" spans="1:13" x14ac:dyDescent="0.25">
      <c r="A66" s="25" t="s">
        <v>115</v>
      </c>
      <c r="B66" s="43" t="s">
        <v>116</v>
      </c>
      <c r="C66" s="63">
        <v>2.5726401549393718</v>
      </c>
      <c r="D66" s="25" t="s">
        <v>117</v>
      </c>
      <c r="E66" s="39"/>
      <c r="F66" s="64"/>
      <c r="G66" s="65"/>
      <c r="H66" s="22"/>
      <c r="L66" s="22"/>
      <c r="M66" s="22"/>
    </row>
    <row r="67" spans="1:13" x14ac:dyDescent="0.25">
      <c r="B67" s="43"/>
      <c r="E67" s="39"/>
      <c r="F67" s="64"/>
      <c r="G67" s="65"/>
      <c r="H67" s="22"/>
      <c r="L67" s="22"/>
      <c r="M67" s="22"/>
    </row>
    <row r="68" spans="1:13" x14ac:dyDescent="0.25">
      <c r="B68" s="43" t="s">
        <v>118</v>
      </c>
      <c r="C68" s="39"/>
      <c r="D68" s="39"/>
      <c r="E68" s="39"/>
      <c r="F68" s="65"/>
      <c r="G68" s="65"/>
      <c r="H68" s="22"/>
      <c r="L68" s="22"/>
      <c r="M68" s="22"/>
    </row>
    <row r="69" spans="1:13" x14ac:dyDescent="0.25">
      <c r="B69" s="43" t="s">
        <v>119</v>
      </c>
      <c r="E69" s="39"/>
      <c r="F69" s="65"/>
      <c r="G69" s="65"/>
      <c r="H69" s="22"/>
      <c r="L69" s="22"/>
      <c r="M69" s="22"/>
    </row>
    <row r="70" spans="1:13" x14ac:dyDescent="0.25">
      <c r="A70" s="25" t="s">
        <v>120</v>
      </c>
      <c r="B70" s="66" t="s">
        <v>121</v>
      </c>
      <c r="C70" s="67">
        <v>7670.5863829099962</v>
      </c>
      <c r="D70" s="44" t="s">
        <v>117</v>
      </c>
      <c r="E70" s="66"/>
      <c r="F70" s="56">
        <f t="shared" ref="F70:F76" si="1">IF($C$77=0,"",IF(C70="[for completion]","",C70/$C$77))</f>
        <v>0.14983227960066295</v>
      </c>
      <c r="G70" s="56" t="str">
        <f>IF($D$77=0,"",IF(D70="[Mark as ND1 if not relevant]","",D70/$D$77))</f>
        <v/>
      </c>
      <c r="H70" s="22"/>
      <c r="L70" s="22"/>
      <c r="M70" s="22"/>
    </row>
    <row r="71" spans="1:13" x14ac:dyDescent="0.25">
      <c r="A71" s="25" t="s">
        <v>122</v>
      </c>
      <c r="B71" s="66" t="s">
        <v>123</v>
      </c>
      <c r="C71" s="67">
        <v>10980.24425190008</v>
      </c>
      <c r="D71" s="44" t="s">
        <v>117</v>
      </c>
      <c r="E71" s="66"/>
      <c r="F71" s="56">
        <f t="shared" si="1"/>
        <v>0.21448099854526714</v>
      </c>
      <c r="G71" s="56" t="str">
        <f t="shared" ref="G71:G76" si="2">IF($D$77=0,"",IF(D71="[Mark as ND1 if not relevant]","",D71/$D$77))</f>
        <v/>
      </c>
      <c r="H71" s="22"/>
      <c r="L71" s="22"/>
      <c r="M71" s="22"/>
    </row>
    <row r="72" spans="1:13" x14ac:dyDescent="0.25">
      <c r="A72" s="25" t="s">
        <v>124</v>
      </c>
      <c r="B72" s="66" t="s">
        <v>125</v>
      </c>
      <c r="C72" s="67">
        <v>11495.742014850044</v>
      </c>
      <c r="D72" s="44" t="s">
        <v>117</v>
      </c>
      <c r="E72" s="66"/>
      <c r="F72" s="56">
        <f t="shared" si="1"/>
        <v>0.22455039886176986</v>
      </c>
      <c r="G72" s="56" t="str">
        <f t="shared" si="2"/>
        <v/>
      </c>
      <c r="H72" s="22"/>
      <c r="L72" s="22"/>
      <c r="M72" s="22"/>
    </row>
    <row r="73" spans="1:13" x14ac:dyDescent="0.25">
      <c r="A73" s="25" t="s">
        <v>126</v>
      </c>
      <c r="B73" s="66" t="s">
        <v>127</v>
      </c>
      <c r="C73" s="67">
        <v>10816.283061670039</v>
      </c>
      <c r="D73" s="44" t="s">
        <v>117</v>
      </c>
      <c r="E73" s="66"/>
      <c r="F73" s="56">
        <f t="shared" si="1"/>
        <v>0.21127828656578415</v>
      </c>
      <c r="G73" s="56" t="str">
        <f t="shared" si="2"/>
        <v/>
      </c>
      <c r="H73" s="22"/>
      <c r="L73" s="22"/>
      <c r="M73" s="22"/>
    </row>
    <row r="74" spans="1:13" x14ac:dyDescent="0.25">
      <c r="A74" s="25" t="s">
        <v>128</v>
      </c>
      <c r="B74" s="66" t="s">
        <v>129</v>
      </c>
      <c r="C74" s="67">
        <v>9611.1489095999714</v>
      </c>
      <c r="D74" s="44" t="s">
        <v>117</v>
      </c>
      <c r="E74" s="66"/>
      <c r="F74" s="56">
        <f t="shared" si="1"/>
        <v>0.18773797449374044</v>
      </c>
      <c r="G74" s="56" t="str">
        <f t="shared" si="2"/>
        <v/>
      </c>
      <c r="H74" s="22"/>
      <c r="L74" s="22"/>
      <c r="M74" s="22"/>
    </row>
    <row r="75" spans="1:13" x14ac:dyDescent="0.25">
      <c r="A75" s="25" t="s">
        <v>130</v>
      </c>
      <c r="B75" s="66" t="s">
        <v>131</v>
      </c>
      <c r="C75" s="67">
        <v>619.19423876000008</v>
      </c>
      <c r="D75" s="44" t="s">
        <v>117</v>
      </c>
      <c r="E75" s="66"/>
      <c r="F75" s="56">
        <f t="shared" si="1"/>
        <v>1.2094940292401967E-2</v>
      </c>
      <c r="G75" s="56" t="str">
        <f t="shared" si="2"/>
        <v/>
      </c>
      <c r="H75" s="22"/>
      <c r="L75" s="22"/>
      <c r="M75" s="22"/>
    </row>
    <row r="76" spans="1:13" x14ac:dyDescent="0.25">
      <c r="A76" s="25" t="s">
        <v>132</v>
      </c>
      <c r="B76" s="66" t="s">
        <v>133</v>
      </c>
      <c r="C76" s="67">
        <v>1.28608944</v>
      </c>
      <c r="D76" s="44" t="s">
        <v>117</v>
      </c>
      <c r="E76" s="66"/>
      <c r="F76" s="56">
        <f t="shared" si="1"/>
        <v>2.5121640373527238E-5</v>
      </c>
      <c r="G76" s="56" t="str">
        <f t="shared" si="2"/>
        <v/>
      </c>
      <c r="H76" s="22"/>
      <c r="L76" s="22"/>
      <c r="M76" s="22"/>
    </row>
    <row r="77" spans="1:13" x14ac:dyDescent="0.25">
      <c r="A77" s="25" t="s">
        <v>134</v>
      </c>
      <c r="B77" s="68" t="s">
        <v>103</v>
      </c>
      <c r="C77" s="55">
        <f>SUM(C70:C76)</f>
        <v>51194.484949130128</v>
      </c>
      <c r="D77" s="55">
        <f>SUM(D70:D76)</f>
        <v>0</v>
      </c>
      <c r="E77" s="43"/>
      <c r="F77" s="59">
        <f>SUM(F70:F76)</f>
        <v>1</v>
      </c>
      <c r="G77" s="59">
        <f>SUM(G70:G76)</f>
        <v>0</v>
      </c>
      <c r="H77" s="22"/>
      <c r="L77" s="22"/>
      <c r="M77" s="22"/>
    </row>
    <row r="78" spans="1:13" outlineLevel="1" x14ac:dyDescent="0.25">
      <c r="A78" s="25" t="s">
        <v>135</v>
      </c>
      <c r="B78" s="69"/>
      <c r="C78" s="55"/>
      <c r="D78" s="55"/>
      <c r="E78" s="43"/>
      <c r="F78" s="56"/>
      <c r="G78" s="56" t="str">
        <f t="shared" ref="G78:G87" si="3">IF($D$77=0,"",IF(D78="[for completion]","",D78/$D$77))</f>
        <v/>
      </c>
      <c r="H78" s="22"/>
      <c r="L78" s="22"/>
      <c r="M78" s="22"/>
    </row>
    <row r="79" spans="1:13" outlineLevel="1" x14ac:dyDescent="0.25">
      <c r="A79" s="25" t="s">
        <v>136</v>
      </c>
      <c r="B79" s="69"/>
      <c r="C79" s="55"/>
      <c r="D79" s="55"/>
      <c r="E79" s="43"/>
      <c r="F79" s="56"/>
      <c r="G79" s="56" t="str">
        <f t="shared" si="3"/>
        <v/>
      </c>
      <c r="H79" s="22"/>
      <c r="L79" s="22"/>
      <c r="M79" s="22"/>
    </row>
    <row r="80" spans="1:13" outlineLevel="1" x14ac:dyDescent="0.25">
      <c r="A80" s="25" t="s">
        <v>137</v>
      </c>
      <c r="B80" s="69"/>
      <c r="C80" s="55"/>
      <c r="D80" s="55"/>
      <c r="E80" s="43"/>
      <c r="F80" s="56"/>
      <c r="G80" s="56" t="str">
        <f t="shared" si="3"/>
        <v/>
      </c>
      <c r="H80" s="22"/>
      <c r="L80" s="22"/>
      <c r="M80" s="22"/>
    </row>
    <row r="81" spans="1:13" outlineLevel="1" x14ac:dyDescent="0.25">
      <c r="A81" s="25" t="s">
        <v>138</v>
      </c>
      <c r="B81" s="69"/>
      <c r="C81" s="55"/>
      <c r="D81" s="55"/>
      <c r="E81" s="43"/>
      <c r="F81" s="56"/>
      <c r="G81" s="56" t="str">
        <f t="shared" si="3"/>
        <v/>
      </c>
      <c r="H81" s="22"/>
      <c r="L81" s="22"/>
      <c r="M81" s="22"/>
    </row>
    <row r="82" spans="1:13" outlineLevel="1" x14ac:dyDescent="0.25">
      <c r="A82" s="25" t="s">
        <v>139</v>
      </c>
      <c r="B82" s="69"/>
      <c r="C82" s="55"/>
      <c r="D82" s="55"/>
      <c r="E82" s="43"/>
      <c r="F82" s="56"/>
      <c r="G82" s="56" t="str">
        <f t="shared" si="3"/>
        <v/>
      </c>
      <c r="H82" s="22"/>
      <c r="L82" s="22"/>
      <c r="M82" s="22"/>
    </row>
    <row r="83" spans="1:13" outlineLevel="1" x14ac:dyDescent="0.25">
      <c r="A83" s="25" t="s">
        <v>140</v>
      </c>
      <c r="B83" s="69"/>
      <c r="C83" s="55"/>
      <c r="D83" s="55"/>
      <c r="E83" s="43"/>
      <c r="F83" s="56"/>
      <c r="G83" s="56"/>
      <c r="H83" s="22"/>
      <c r="L83" s="22"/>
      <c r="M83" s="22"/>
    </row>
    <row r="84" spans="1:13" outlineLevel="1" x14ac:dyDescent="0.25">
      <c r="A84" s="25" t="s">
        <v>141</v>
      </c>
      <c r="B84" s="69"/>
      <c r="C84" s="55"/>
      <c r="D84" s="55"/>
      <c r="E84" s="43"/>
      <c r="F84" s="56"/>
      <c r="G84" s="56"/>
      <c r="H84" s="22"/>
      <c r="L84" s="22"/>
      <c r="M84" s="22"/>
    </row>
    <row r="85" spans="1:13" outlineLevel="1" x14ac:dyDescent="0.25">
      <c r="A85" s="25" t="s">
        <v>142</v>
      </c>
      <c r="B85" s="69"/>
      <c r="C85" s="55"/>
      <c r="D85" s="55"/>
      <c r="E85" s="43"/>
      <c r="F85" s="56"/>
      <c r="G85" s="56"/>
      <c r="H85" s="22"/>
      <c r="L85" s="22"/>
      <c r="M85" s="22"/>
    </row>
    <row r="86" spans="1:13" outlineLevel="1" x14ac:dyDescent="0.25">
      <c r="A86" s="25" t="s">
        <v>143</v>
      </c>
      <c r="B86" s="68"/>
      <c r="C86" s="55"/>
      <c r="D86" s="55"/>
      <c r="E86" s="43"/>
      <c r="F86" s="56"/>
      <c r="G86" s="56" t="str">
        <f t="shared" si="3"/>
        <v/>
      </c>
      <c r="H86" s="22"/>
      <c r="L86" s="22"/>
      <c r="M86" s="22"/>
    </row>
    <row r="87" spans="1:13" outlineLevel="1" x14ac:dyDescent="0.25">
      <c r="A87" s="25" t="s">
        <v>144</v>
      </c>
      <c r="B87" s="69"/>
      <c r="C87" s="55"/>
      <c r="D87" s="55"/>
      <c r="E87" s="43"/>
      <c r="F87" s="56"/>
      <c r="G87" s="56" t="str">
        <f t="shared" si="3"/>
        <v/>
      </c>
      <c r="H87" s="22"/>
      <c r="L87" s="22"/>
      <c r="M87" s="22"/>
    </row>
    <row r="88" spans="1:13" ht="15" customHeight="1" x14ac:dyDescent="0.25">
      <c r="A88" s="46"/>
      <c r="B88" s="47" t="s">
        <v>145</v>
      </c>
      <c r="C88" s="52" t="s">
        <v>146</v>
      </c>
      <c r="D88" s="52" t="s">
        <v>147</v>
      </c>
      <c r="E88" s="48"/>
      <c r="F88" s="49" t="s">
        <v>148</v>
      </c>
      <c r="G88" s="46" t="s">
        <v>149</v>
      </c>
      <c r="H88" s="22"/>
      <c r="L88" s="22"/>
      <c r="M88" s="22"/>
    </row>
    <row r="89" spans="1:13" x14ac:dyDescent="0.25">
      <c r="A89" s="25" t="s">
        <v>150</v>
      </c>
      <c r="B89" s="43" t="s">
        <v>151</v>
      </c>
      <c r="C89" s="63">
        <v>2.8844251569722696</v>
      </c>
      <c r="D89" s="70">
        <v>3.8850497027948001</v>
      </c>
      <c r="E89" s="39"/>
      <c r="F89" s="64"/>
      <c r="G89" s="65"/>
      <c r="H89" s="22"/>
      <c r="L89" s="22"/>
      <c r="M89" s="22"/>
    </row>
    <row r="90" spans="1:13" x14ac:dyDescent="0.25">
      <c r="B90" s="43"/>
      <c r="E90" s="39"/>
      <c r="F90" s="64"/>
      <c r="G90" s="65"/>
      <c r="H90" s="22"/>
      <c r="L90" s="22"/>
      <c r="M90" s="22"/>
    </row>
    <row r="91" spans="1:13" x14ac:dyDescent="0.25">
      <c r="B91" s="43" t="s">
        <v>152</v>
      </c>
      <c r="C91" s="39"/>
      <c r="D91" s="39"/>
      <c r="E91" s="39"/>
      <c r="F91" s="65"/>
      <c r="G91" s="65"/>
      <c r="H91" s="22"/>
      <c r="L91" s="22"/>
      <c r="M91" s="22"/>
    </row>
    <row r="92" spans="1:13" x14ac:dyDescent="0.25">
      <c r="A92" s="25" t="s">
        <v>153</v>
      </c>
      <c r="B92" s="43" t="s">
        <v>119</v>
      </c>
      <c r="E92" s="39"/>
      <c r="F92" s="65"/>
      <c r="G92" s="65"/>
      <c r="H92" s="22"/>
      <c r="L92" s="22"/>
      <c r="M92" s="22"/>
    </row>
    <row r="93" spans="1:13" x14ac:dyDescent="0.25">
      <c r="A93" s="25" t="s">
        <v>154</v>
      </c>
      <c r="B93" s="66" t="s">
        <v>121</v>
      </c>
      <c r="C93" s="71">
        <v>5263.2889999999998</v>
      </c>
      <c r="D93" s="71">
        <v>0</v>
      </c>
      <c r="E93" s="66"/>
      <c r="F93" s="56">
        <f>IF($C$100=0,"",IF(C93="[for completion]","",IF(C93="","",C93/$C$100)))</f>
        <v>0.15704542682914224</v>
      </c>
      <c r="G93" s="56">
        <f>IF($D$100=0,"",IF(D93="[Mark as ND1 if not relevant]","",IF(D93="","",D93/$D$100)))</f>
        <v>0</v>
      </c>
      <c r="H93" s="22"/>
      <c r="L93" s="22"/>
      <c r="M93" s="22"/>
    </row>
    <row r="94" spans="1:13" x14ac:dyDescent="0.25">
      <c r="A94" s="25" t="s">
        <v>155</v>
      </c>
      <c r="B94" s="66" t="s">
        <v>123</v>
      </c>
      <c r="C94" s="71">
        <v>4924.3549999999996</v>
      </c>
      <c r="D94" s="71">
        <v>5263.2889999999998</v>
      </c>
      <c r="E94" s="66"/>
      <c r="F94" s="56">
        <f t="shared" ref="F94:F99" si="4">IF($C$100=0,"",IF(C94="[for completion]","",IF(C94="","",C94/$C$100)))</f>
        <v>0.14693235215341979</v>
      </c>
      <c r="G94" s="56">
        <f t="shared" ref="G94:G99" si="5">IF($D$100=0,"",IF(D94="[Mark as ND1 if not relevant]","",IF(D94="","",D94/$D$100)))</f>
        <v>0.15704542682914224</v>
      </c>
      <c r="H94" s="22"/>
      <c r="L94" s="22"/>
      <c r="M94" s="22"/>
    </row>
    <row r="95" spans="1:13" x14ac:dyDescent="0.25">
      <c r="A95" s="25" t="s">
        <v>156</v>
      </c>
      <c r="B95" s="66" t="s">
        <v>125</v>
      </c>
      <c r="C95" s="71">
        <v>9185.625</v>
      </c>
      <c r="D95" s="71">
        <v>4924.3549999999996</v>
      </c>
      <c r="E95" s="66"/>
      <c r="F95" s="56">
        <f t="shared" si="4"/>
        <v>0.27407964845127064</v>
      </c>
      <c r="G95" s="56">
        <f t="shared" si="5"/>
        <v>0.14693235215341979</v>
      </c>
      <c r="H95" s="22"/>
      <c r="L95" s="22"/>
      <c r="M95" s="22"/>
    </row>
    <row r="96" spans="1:13" x14ac:dyDescent="0.25">
      <c r="A96" s="25" t="s">
        <v>157</v>
      </c>
      <c r="B96" s="66" t="s">
        <v>127</v>
      </c>
      <c r="C96" s="71">
        <v>5793.0550949999997</v>
      </c>
      <c r="D96" s="71">
        <v>9185.625</v>
      </c>
      <c r="E96" s="66"/>
      <c r="F96" s="56">
        <f t="shared" si="4"/>
        <v>0.17285252815093607</v>
      </c>
      <c r="G96" s="56">
        <f t="shared" si="5"/>
        <v>0.27407964845127064</v>
      </c>
      <c r="H96" s="22"/>
      <c r="L96" s="22"/>
      <c r="M96" s="22"/>
    </row>
    <row r="97" spans="1:14" x14ac:dyDescent="0.25">
      <c r="A97" s="25" t="s">
        <v>158</v>
      </c>
      <c r="B97" s="66" t="s">
        <v>129</v>
      </c>
      <c r="C97" s="71">
        <v>5050.6125000000002</v>
      </c>
      <c r="D97" s="71">
        <v>5793.0550949999997</v>
      </c>
      <c r="E97" s="66"/>
      <c r="F97" s="56">
        <f t="shared" si="4"/>
        <v>0.15069960927684214</v>
      </c>
      <c r="G97" s="56">
        <f t="shared" si="5"/>
        <v>0.17285252815093607</v>
      </c>
      <c r="H97" s="22"/>
      <c r="L97" s="22"/>
      <c r="M97" s="22"/>
    </row>
    <row r="98" spans="1:14" x14ac:dyDescent="0.25">
      <c r="A98" s="25" t="s">
        <v>159</v>
      </c>
      <c r="B98" s="66" t="s">
        <v>131</v>
      </c>
      <c r="C98" s="71">
        <v>3297.5</v>
      </c>
      <c r="D98" s="71">
        <v>8348.1124999999993</v>
      </c>
      <c r="E98" s="66"/>
      <c r="F98" s="56">
        <f t="shared" si="4"/>
        <v>9.8390435138389062E-2</v>
      </c>
      <c r="G98" s="56">
        <f t="shared" si="5"/>
        <v>0.24909004441523119</v>
      </c>
      <c r="H98" s="22"/>
      <c r="L98" s="22"/>
      <c r="M98" s="22"/>
    </row>
    <row r="99" spans="1:14" x14ac:dyDescent="0.25">
      <c r="A99" s="25" t="s">
        <v>160</v>
      </c>
      <c r="B99" s="66" t="s">
        <v>133</v>
      </c>
      <c r="C99" s="71">
        <v>0</v>
      </c>
      <c r="D99" s="71">
        <v>0</v>
      </c>
      <c r="E99" s="66"/>
      <c r="F99" s="56">
        <f t="shared" si="4"/>
        <v>0</v>
      </c>
      <c r="G99" s="56">
        <f t="shared" si="5"/>
        <v>0</v>
      </c>
      <c r="H99" s="22"/>
      <c r="L99" s="22"/>
      <c r="M99" s="22"/>
    </row>
    <row r="100" spans="1:14" x14ac:dyDescent="0.25">
      <c r="A100" s="25" t="s">
        <v>161</v>
      </c>
      <c r="B100" s="68" t="s">
        <v>103</v>
      </c>
      <c r="C100" s="55">
        <f>SUM(C93:C99)</f>
        <v>33514.436594999999</v>
      </c>
      <c r="D100" s="55">
        <f>SUM(D93:D99)</f>
        <v>33514.436594999999</v>
      </c>
      <c r="E100" s="43"/>
      <c r="F100" s="59">
        <f>SUM(F93:F99)</f>
        <v>1</v>
      </c>
      <c r="G100" s="59">
        <f>SUM(G93:G99)</f>
        <v>1</v>
      </c>
      <c r="H100" s="22"/>
      <c r="L100" s="22"/>
      <c r="M100" s="22"/>
    </row>
    <row r="101" spans="1:14" outlineLevel="1" x14ac:dyDescent="0.25">
      <c r="A101" s="25" t="s">
        <v>162</v>
      </c>
      <c r="B101" s="69"/>
      <c r="C101" s="55"/>
      <c r="D101" s="55"/>
      <c r="E101" s="43"/>
      <c r="F101" s="56"/>
      <c r="G101" s="56"/>
      <c r="H101" s="22"/>
      <c r="L101" s="22"/>
      <c r="M101" s="22"/>
    </row>
    <row r="102" spans="1:14" outlineLevel="1" x14ac:dyDescent="0.25">
      <c r="A102" s="25" t="s">
        <v>163</v>
      </c>
      <c r="B102" s="69"/>
      <c r="C102" s="55"/>
      <c r="D102" s="55"/>
      <c r="E102" s="43"/>
      <c r="F102" s="56"/>
      <c r="G102" s="56"/>
      <c r="H102" s="22"/>
      <c r="L102" s="22"/>
      <c r="M102" s="22"/>
    </row>
    <row r="103" spans="1:14" outlineLevel="1" x14ac:dyDescent="0.25">
      <c r="A103" s="25" t="s">
        <v>164</v>
      </c>
      <c r="B103" s="69"/>
      <c r="C103" s="55"/>
      <c r="D103" s="55"/>
      <c r="E103" s="43"/>
      <c r="F103" s="56"/>
      <c r="G103" s="56"/>
      <c r="H103" s="22"/>
      <c r="L103" s="22"/>
      <c r="M103" s="22"/>
    </row>
    <row r="104" spans="1:14" outlineLevel="1" x14ac:dyDescent="0.25">
      <c r="A104" s="25" t="s">
        <v>165</v>
      </c>
      <c r="B104" s="69"/>
      <c r="C104" s="55"/>
      <c r="D104" s="55"/>
      <c r="E104" s="43"/>
      <c r="F104" s="56"/>
      <c r="G104" s="56"/>
      <c r="H104" s="22"/>
      <c r="L104" s="22"/>
      <c r="M104" s="22"/>
    </row>
    <row r="105" spans="1:14" outlineLevel="1" x14ac:dyDescent="0.25">
      <c r="A105" s="25" t="s">
        <v>166</v>
      </c>
      <c r="B105" s="69"/>
      <c r="C105" s="55"/>
      <c r="D105" s="55"/>
      <c r="E105" s="43"/>
      <c r="F105" s="56"/>
      <c r="G105" s="56"/>
      <c r="H105" s="22"/>
      <c r="L105" s="22"/>
      <c r="M105" s="22"/>
    </row>
    <row r="106" spans="1:14" outlineLevel="1" x14ac:dyDescent="0.25">
      <c r="A106" s="25" t="s">
        <v>167</v>
      </c>
      <c r="B106" s="69"/>
      <c r="C106" s="55"/>
      <c r="D106" s="55"/>
      <c r="E106" s="43"/>
      <c r="F106" s="56"/>
      <c r="G106" s="56"/>
      <c r="H106" s="22"/>
      <c r="L106" s="22"/>
      <c r="M106" s="22"/>
    </row>
    <row r="107" spans="1:14" outlineLevel="1" x14ac:dyDescent="0.25">
      <c r="A107" s="25" t="s">
        <v>168</v>
      </c>
      <c r="B107" s="69"/>
      <c r="C107" s="55"/>
      <c r="D107" s="55"/>
      <c r="E107" s="43"/>
      <c r="F107" s="56"/>
      <c r="G107" s="56"/>
      <c r="H107" s="22"/>
      <c r="L107" s="22"/>
      <c r="M107" s="22"/>
    </row>
    <row r="108" spans="1:14" outlineLevel="1" x14ac:dyDescent="0.25">
      <c r="A108" s="25" t="s">
        <v>169</v>
      </c>
      <c r="B108" s="68"/>
      <c r="C108" s="55"/>
      <c r="D108" s="55"/>
      <c r="E108" s="43"/>
      <c r="F108" s="56"/>
      <c r="G108" s="56"/>
      <c r="H108" s="22"/>
      <c r="L108" s="22"/>
      <c r="M108" s="22"/>
    </row>
    <row r="109" spans="1:14" outlineLevel="1" x14ac:dyDescent="0.25">
      <c r="A109" s="25" t="s">
        <v>170</v>
      </c>
      <c r="B109" s="69"/>
      <c r="C109" s="55"/>
      <c r="D109" s="55"/>
      <c r="E109" s="43"/>
      <c r="F109" s="56"/>
      <c r="G109" s="56"/>
      <c r="H109" s="22"/>
      <c r="L109" s="22"/>
      <c r="M109" s="22"/>
    </row>
    <row r="110" spans="1:14" outlineLevel="1" x14ac:dyDescent="0.25">
      <c r="A110" s="25" t="s">
        <v>171</v>
      </c>
      <c r="B110" s="69"/>
      <c r="C110" s="55"/>
      <c r="D110" s="55"/>
      <c r="E110" s="43"/>
      <c r="F110" s="56"/>
      <c r="G110" s="56"/>
      <c r="H110" s="22"/>
      <c r="L110" s="22"/>
      <c r="M110" s="22"/>
    </row>
    <row r="111" spans="1:14" ht="15" customHeight="1" x14ac:dyDescent="0.25">
      <c r="A111" s="46"/>
      <c r="B111" s="47" t="s">
        <v>172</v>
      </c>
      <c r="C111" s="49" t="s">
        <v>173</v>
      </c>
      <c r="D111" s="49" t="s">
        <v>174</v>
      </c>
      <c r="E111" s="48"/>
      <c r="F111" s="49" t="s">
        <v>175</v>
      </c>
      <c r="G111" s="49" t="s">
        <v>176</v>
      </c>
      <c r="H111" s="22"/>
      <c r="L111" s="22"/>
      <c r="M111" s="22"/>
    </row>
    <row r="112" spans="1:14" s="72" customFormat="1" x14ac:dyDescent="0.25">
      <c r="A112" s="25" t="s">
        <v>177</v>
      </c>
      <c r="B112" s="43" t="s">
        <v>178</v>
      </c>
      <c r="C112" s="25">
        <v>0</v>
      </c>
      <c r="D112" s="44" t="s">
        <v>117</v>
      </c>
      <c r="E112" s="56"/>
      <c r="F112" s="56">
        <f>IF($C$127=0,"",IF(C112="[for completion]","",IF(C112="","",C112/$C$127)))</f>
        <v>0</v>
      </c>
      <c r="G112" s="56" t="str">
        <f>IF($D$127=0,"",IF(D112="[for completion]","",IF(D112="","",D112/$D$127)))</f>
        <v/>
      </c>
      <c r="H112" s="22"/>
      <c r="I112" s="25"/>
      <c r="J112" s="25"/>
      <c r="K112" s="25"/>
      <c r="L112" s="22"/>
      <c r="M112" s="22"/>
      <c r="N112" s="22"/>
    </row>
    <row r="113" spans="1:14" s="72" customFormat="1" x14ac:dyDescent="0.25">
      <c r="A113" s="25" t="s">
        <v>179</v>
      </c>
      <c r="B113" s="43" t="s">
        <v>180</v>
      </c>
      <c r="C113" s="25">
        <v>0</v>
      </c>
      <c r="D113" s="25" t="s">
        <v>117</v>
      </c>
      <c r="E113" s="56"/>
      <c r="F113" s="56">
        <f t="shared" ref="F113:F126" si="6">IF($C$127=0,"",IF(C113="[for completion]","",IF(C113="","",C113/$C$127)))</f>
        <v>0</v>
      </c>
      <c r="G113" s="56" t="str">
        <f t="shared" ref="G113:G126" si="7">IF($D$127=0,"",IF(D113="[for completion]","",IF(D113="","",D113/$D$127)))</f>
        <v/>
      </c>
      <c r="H113" s="22"/>
      <c r="I113" s="25"/>
      <c r="J113" s="25"/>
      <c r="K113" s="25"/>
      <c r="L113" s="22"/>
      <c r="M113" s="22"/>
      <c r="N113" s="22"/>
    </row>
    <row r="114" spans="1:14" s="72" customFormat="1" x14ac:dyDescent="0.25">
      <c r="A114" s="25" t="s">
        <v>181</v>
      </c>
      <c r="B114" s="43" t="s">
        <v>182</v>
      </c>
      <c r="C114" s="25">
        <v>0</v>
      </c>
      <c r="D114" s="44" t="s">
        <v>117</v>
      </c>
      <c r="E114" s="56"/>
      <c r="F114" s="56">
        <f t="shared" si="6"/>
        <v>0</v>
      </c>
      <c r="G114" s="56" t="str">
        <f t="shared" si="7"/>
        <v/>
      </c>
      <c r="H114" s="22"/>
      <c r="I114" s="25"/>
      <c r="J114" s="25"/>
      <c r="K114" s="25"/>
      <c r="L114" s="22"/>
      <c r="M114" s="22"/>
      <c r="N114" s="22"/>
    </row>
    <row r="115" spans="1:14" s="72" customFormat="1" x14ac:dyDescent="0.25">
      <c r="A115" s="25" t="s">
        <v>183</v>
      </c>
      <c r="B115" s="43" t="s">
        <v>184</v>
      </c>
      <c r="C115" s="25">
        <v>0</v>
      </c>
      <c r="D115" s="44" t="s">
        <v>117</v>
      </c>
      <c r="E115" s="56"/>
      <c r="F115" s="56">
        <f t="shared" si="6"/>
        <v>0</v>
      </c>
      <c r="G115" s="56" t="str">
        <f t="shared" si="7"/>
        <v/>
      </c>
      <c r="H115" s="22"/>
      <c r="I115" s="25"/>
      <c r="J115" s="25"/>
      <c r="K115" s="25"/>
      <c r="L115" s="22"/>
      <c r="M115" s="22"/>
      <c r="N115" s="22"/>
    </row>
    <row r="116" spans="1:14" s="72" customFormat="1" x14ac:dyDescent="0.25">
      <c r="A116" s="25" t="s">
        <v>185</v>
      </c>
      <c r="B116" s="43" t="s">
        <v>186</v>
      </c>
      <c r="C116" s="25">
        <v>0</v>
      </c>
      <c r="D116" s="44" t="s">
        <v>117</v>
      </c>
      <c r="E116" s="56"/>
      <c r="F116" s="56">
        <f t="shared" si="6"/>
        <v>0</v>
      </c>
      <c r="G116" s="56" t="str">
        <f t="shared" si="7"/>
        <v/>
      </c>
      <c r="H116" s="22"/>
      <c r="I116" s="25"/>
      <c r="J116" s="25"/>
      <c r="K116" s="25"/>
      <c r="L116" s="22"/>
      <c r="M116" s="22"/>
      <c r="N116" s="22"/>
    </row>
    <row r="117" spans="1:14" s="72" customFormat="1" x14ac:dyDescent="0.25">
      <c r="A117" s="25" t="s">
        <v>187</v>
      </c>
      <c r="B117" s="43" t="s">
        <v>188</v>
      </c>
      <c r="C117" s="25">
        <v>0</v>
      </c>
      <c r="D117" s="44" t="s">
        <v>117</v>
      </c>
      <c r="E117" s="43"/>
      <c r="F117" s="56">
        <f t="shared" si="6"/>
        <v>0</v>
      </c>
      <c r="G117" s="56" t="str">
        <f t="shared" si="7"/>
        <v/>
      </c>
      <c r="H117" s="22"/>
      <c r="I117" s="25"/>
      <c r="J117" s="25"/>
      <c r="K117" s="25"/>
      <c r="L117" s="22"/>
      <c r="M117" s="22"/>
      <c r="N117" s="22"/>
    </row>
    <row r="118" spans="1:14" x14ac:dyDescent="0.25">
      <c r="A118" s="25" t="s">
        <v>189</v>
      </c>
      <c r="B118" s="43" t="s">
        <v>190</v>
      </c>
      <c r="C118" s="71">
        <v>51194.484949129881</v>
      </c>
      <c r="D118" s="44" t="s">
        <v>117</v>
      </c>
      <c r="E118" s="43"/>
      <c r="F118" s="56">
        <f t="shared" si="6"/>
        <v>1</v>
      </c>
      <c r="G118" s="56" t="str">
        <f t="shared" si="7"/>
        <v/>
      </c>
      <c r="H118" s="22"/>
      <c r="L118" s="22"/>
      <c r="M118" s="22"/>
    </row>
    <row r="119" spans="1:14" x14ac:dyDescent="0.25">
      <c r="A119" s="25" t="s">
        <v>191</v>
      </c>
      <c r="B119" s="43" t="s">
        <v>192</v>
      </c>
      <c r="C119" s="25">
        <v>0</v>
      </c>
      <c r="D119" s="44" t="s">
        <v>117</v>
      </c>
      <c r="E119" s="43"/>
      <c r="F119" s="56">
        <f t="shared" si="6"/>
        <v>0</v>
      </c>
      <c r="G119" s="56" t="str">
        <f t="shared" si="7"/>
        <v/>
      </c>
      <c r="H119" s="22"/>
      <c r="L119" s="22"/>
      <c r="M119" s="22"/>
    </row>
    <row r="120" spans="1:14" x14ac:dyDescent="0.25">
      <c r="A120" s="25" t="s">
        <v>193</v>
      </c>
      <c r="B120" s="43" t="s">
        <v>194</v>
      </c>
      <c r="C120" s="25">
        <v>0</v>
      </c>
      <c r="D120" s="44" t="s">
        <v>117</v>
      </c>
      <c r="E120" s="43"/>
      <c r="F120" s="56">
        <f t="shared" si="6"/>
        <v>0</v>
      </c>
      <c r="G120" s="56" t="str">
        <f t="shared" si="7"/>
        <v/>
      </c>
      <c r="H120" s="22"/>
      <c r="L120" s="22"/>
      <c r="M120" s="22"/>
    </row>
    <row r="121" spans="1:14" x14ac:dyDescent="0.25">
      <c r="A121" s="25" t="s">
        <v>195</v>
      </c>
      <c r="B121" s="43" t="s">
        <v>196</v>
      </c>
      <c r="C121" s="25">
        <v>0</v>
      </c>
      <c r="D121" s="44" t="s">
        <v>117</v>
      </c>
      <c r="E121" s="43"/>
      <c r="F121" s="56">
        <f t="shared" si="6"/>
        <v>0</v>
      </c>
      <c r="G121" s="56" t="str">
        <f t="shared" si="7"/>
        <v/>
      </c>
      <c r="H121" s="22"/>
      <c r="L121" s="22"/>
      <c r="M121" s="22"/>
    </row>
    <row r="122" spans="1:14" x14ac:dyDescent="0.25">
      <c r="A122" s="25" t="s">
        <v>197</v>
      </c>
      <c r="B122" s="43" t="s">
        <v>198</v>
      </c>
      <c r="C122" s="25">
        <v>0</v>
      </c>
      <c r="D122" s="44" t="s">
        <v>117</v>
      </c>
      <c r="E122" s="43"/>
      <c r="F122" s="56">
        <f t="shared" si="6"/>
        <v>0</v>
      </c>
      <c r="G122" s="56" t="str">
        <f t="shared" si="7"/>
        <v/>
      </c>
      <c r="H122" s="22"/>
      <c r="L122" s="22"/>
      <c r="M122" s="22"/>
    </row>
    <row r="123" spans="1:14" x14ac:dyDescent="0.25">
      <c r="A123" s="25" t="s">
        <v>199</v>
      </c>
      <c r="B123" s="43" t="s">
        <v>200</v>
      </c>
      <c r="C123" s="25">
        <v>0</v>
      </c>
      <c r="D123" s="44" t="s">
        <v>117</v>
      </c>
      <c r="E123" s="43"/>
      <c r="F123" s="56">
        <f t="shared" si="6"/>
        <v>0</v>
      </c>
      <c r="G123" s="56" t="str">
        <f t="shared" si="7"/>
        <v/>
      </c>
      <c r="H123" s="22"/>
      <c r="L123" s="22"/>
      <c r="M123" s="22"/>
    </row>
    <row r="124" spans="1:14" x14ac:dyDescent="0.25">
      <c r="A124" s="25" t="s">
        <v>201</v>
      </c>
      <c r="B124" s="43" t="s">
        <v>202</v>
      </c>
      <c r="C124" s="25">
        <v>0</v>
      </c>
      <c r="D124" s="44" t="s">
        <v>117</v>
      </c>
      <c r="E124" s="43"/>
      <c r="F124" s="56">
        <f t="shared" si="6"/>
        <v>0</v>
      </c>
      <c r="G124" s="56" t="str">
        <f t="shared" si="7"/>
        <v/>
      </c>
      <c r="H124" s="22"/>
      <c r="L124" s="22"/>
      <c r="M124" s="22"/>
    </row>
    <row r="125" spans="1:14" x14ac:dyDescent="0.25">
      <c r="A125" s="25" t="s">
        <v>203</v>
      </c>
      <c r="B125" s="43" t="s">
        <v>204</v>
      </c>
      <c r="C125" s="25">
        <v>0</v>
      </c>
      <c r="D125" s="44" t="s">
        <v>117</v>
      </c>
      <c r="E125" s="43"/>
      <c r="F125" s="56">
        <f t="shared" si="6"/>
        <v>0</v>
      </c>
      <c r="G125" s="56" t="str">
        <f t="shared" si="7"/>
        <v/>
      </c>
      <c r="H125" s="22"/>
      <c r="L125" s="22"/>
      <c r="M125" s="22"/>
    </row>
    <row r="126" spans="1:14" x14ac:dyDescent="0.25">
      <c r="A126" s="25" t="s">
        <v>205</v>
      </c>
      <c r="B126" s="43" t="s">
        <v>101</v>
      </c>
      <c r="C126" s="25">
        <v>0</v>
      </c>
      <c r="D126" s="44" t="s">
        <v>117</v>
      </c>
      <c r="E126" s="43"/>
      <c r="F126" s="56">
        <f t="shared" si="6"/>
        <v>0</v>
      </c>
      <c r="G126" s="56" t="str">
        <f t="shared" si="7"/>
        <v/>
      </c>
      <c r="H126" s="22"/>
      <c r="L126" s="22"/>
      <c r="M126" s="22"/>
    </row>
    <row r="127" spans="1:14" x14ac:dyDescent="0.25">
      <c r="A127" s="25" t="s">
        <v>206</v>
      </c>
      <c r="B127" s="68" t="s">
        <v>103</v>
      </c>
      <c r="C127" s="71">
        <f>SUM(C112:C126)</f>
        <v>51194.484949129881</v>
      </c>
      <c r="D127" s="25">
        <f>SUM(D112:D126)</f>
        <v>0</v>
      </c>
      <c r="E127" s="43"/>
      <c r="F127" s="54">
        <f>SUM(F112:F126)</f>
        <v>1</v>
      </c>
      <c r="G127" s="54">
        <f>SUM(G112:G126)</f>
        <v>0</v>
      </c>
      <c r="H127" s="22"/>
      <c r="L127" s="22"/>
      <c r="M127" s="22"/>
    </row>
    <row r="128" spans="1:14" outlineLevel="1" x14ac:dyDescent="0.25">
      <c r="A128" s="25" t="s">
        <v>207</v>
      </c>
      <c r="B128" s="60"/>
      <c r="E128" s="43"/>
      <c r="F128" s="56" t="str">
        <f>IF($C$127=0,"",IF(C128="[for completion]","",IF(C128="","",C128/$C$127)))</f>
        <v/>
      </c>
      <c r="G128" s="56" t="str">
        <f>IF($D$127=0,"",IF(D128="[for completion]","",IF(D128="","",D128/$D$127)))</f>
        <v/>
      </c>
      <c r="H128" s="22"/>
      <c r="L128" s="22"/>
      <c r="M128" s="22"/>
    </row>
    <row r="129" spans="1:14" outlineLevel="1" x14ac:dyDescent="0.25">
      <c r="A129" s="25" t="s">
        <v>208</v>
      </c>
      <c r="B129" s="60"/>
      <c r="E129" s="43"/>
      <c r="F129" s="56"/>
      <c r="G129" s="56" t="str">
        <f t="shared" ref="G129:G136" si="8">IF($D$127=0,"",IF(D129="[for completion]","",D129/$D$127))</f>
        <v/>
      </c>
      <c r="H129" s="22"/>
      <c r="L129" s="22"/>
      <c r="M129" s="22"/>
    </row>
    <row r="130" spans="1:14" outlineLevel="1" x14ac:dyDescent="0.25">
      <c r="A130" s="25" t="s">
        <v>209</v>
      </c>
      <c r="B130" s="60"/>
      <c r="E130" s="43"/>
      <c r="F130" s="56"/>
      <c r="G130" s="56" t="str">
        <f t="shared" si="8"/>
        <v/>
      </c>
      <c r="H130" s="22"/>
      <c r="L130" s="22"/>
      <c r="M130" s="22"/>
    </row>
    <row r="131" spans="1:14" outlineLevel="1" x14ac:dyDescent="0.25">
      <c r="A131" s="25" t="s">
        <v>210</v>
      </c>
      <c r="B131" s="60"/>
      <c r="E131" s="43"/>
      <c r="F131" s="56"/>
      <c r="G131" s="56" t="str">
        <f t="shared" si="8"/>
        <v/>
      </c>
      <c r="H131" s="22"/>
      <c r="L131" s="22"/>
      <c r="M131" s="22"/>
    </row>
    <row r="132" spans="1:14" outlineLevel="1" x14ac:dyDescent="0.25">
      <c r="A132" s="25" t="s">
        <v>211</v>
      </c>
      <c r="B132" s="60"/>
      <c r="E132" s="43"/>
      <c r="F132" s="56"/>
      <c r="G132" s="56" t="str">
        <f t="shared" si="8"/>
        <v/>
      </c>
      <c r="H132" s="22"/>
      <c r="L132" s="22"/>
      <c r="M132" s="22"/>
    </row>
    <row r="133" spans="1:14" outlineLevel="1" x14ac:dyDescent="0.25">
      <c r="A133" s="25" t="s">
        <v>212</v>
      </c>
      <c r="B133" s="60"/>
      <c r="E133" s="43"/>
      <c r="F133" s="56"/>
      <c r="G133" s="56" t="str">
        <f t="shared" si="8"/>
        <v/>
      </c>
      <c r="H133" s="22"/>
      <c r="L133" s="22"/>
      <c r="M133" s="22"/>
    </row>
    <row r="134" spans="1:14" outlineLevel="1" x14ac:dyDescent="0.25">
      <c r="A134" s="25" t="s">
        <v>213</v>
      </c>
      <c r="B134" s="60"/>
      <c r="E134" s="43"/>
      <c r="F134" s="56"/>
      <c r="G134" s="56" t="str">
        <f t="shared" si="8"/>
        <v/>
      </c>
      <c r="H134" s="22"/>
      <c r="L134" s="22"/>
      <c r="M134" s="22"/>
    </row>
    <row r="135" spans="1:14" outlineLevel="1" x14ac:dyDescent="0.25">
      <c r="A135" s="25" t="s">
        <v>214</v>
      </c>
      <c r="B135" s="60"/>
      <c r="E135" s="43"/>
      <c r="F135" s="56"/>
      <c r="G135" s="56" t="str">
        <f t="shared" si="8"/>
        <v/>
      </c>
      <c r="H135" s="22"/>
      <c r="L135" s="22"/>
      <c r="M135" s="22"/>
    </row>
    <row r="136" spans="1:14" outlineLevel="1" x14ac:dyDescent="0.25">
      <c r="A136" s="25" t="s">
        <v>215</v>
      </c>
      <c r="B136" s="60"/>
      <c r="C136" s="61"/>
      <c r="D136" s="61"/>
      <c r="E136" s="61"/>
      <c r="F136" s="56"/>
      <c r="G136" s="56" t="str">
        <f t="shared" si="8"/>
        <v/>
      </c>
      <c r="H136" s="22"/>
      <c r="L136" s="22"/>
      <c r="M136" s="22"/>
    </row>
    <row r="137" spans="1:14" ht="15" customHeight="1" x14ac:dyDescent="0.25">
      <c r="A137" s="46"/>
      <c r="B137" s="47" t="s">
        <v>216</v>
      </c>
      <c r="C137" s="49" t="s">
        <v>173</v>
      </c>
      <c r="D137" s="49" t="s">
        <v>174</v>
      </c>
      <c r="E137" s="48"/>
      <c r="F137" s="49" t="s">
        <v>175</v>
      </c>
      <c r="G137" s="49" t="s">
        <v>176</v>
      </c>
      <c r="H137" s="22"/>
      <c r="L137" s="22"/>
      <c r="M137" s="22"/>
    </row>
    <row r="138" spans="1:14" s="72" customFormat="1" x14ac:dyDescent="0.25">
      <c r="A138" s="25" t="s">
        <v>217</v>
      </c>
      <c r="B138" s="43" t="s">
        <v>178</v>
      </c>
      <c r="C138" s="71">
        <v>15580.879675</v>
      </c>
      <c r="D138" s="25" t="s">
        <v>117</v>
      </c>
      <c r="E138" s="56"/>
      <c r="F138" s="56">
        <f>IF($C$153=0,"",IF(C138="[for completion]","",IF(C138="","",C138/$C$153)))</f>
        <v>0.46490054012498311</v>
      </c>
      <c r="G138" s="56" t="str">
        <f>IF($D$153=0,"",IF(D138="[for completion]","",IF(D138="","",D138/$D$153)))</f>
        <v/>
      </c>
      <c r="H138" s="22"/>
      <c r="I138" s="25"/>
      <c r="J138" s="25"/>
      <c r="K138" s="25"/>
      <c r="L138" s="22"/>
      <c r="M138" s="22"/>
      <c r="N138" s="22"/>
    </row>
    <row r="139" spans="1:14" s="72" customFormat="1" x14ac:dyDescent="0.25">
      <c r="A139" s="25" t="s">
        <v>218</v>
      </c>
      <c r="B139" s="43" t="s">
        <v>180</v>
      </c>
      <c r="C139" s="71">
        <v>9381.3250000000007</v>
      </c>
      <c r="D139" s="44" t="s">
        <v>117</v>
      </c>
      <c r="E139" s="56"/>
      <c r="F139" s="56">
        <f t="shared" ref="F139:F152" si="9">IF($C$153=0,"",IF(C139="[for completion]","",IF(C139="","",C139/$C$153)))</f>
        <v>0.27991892310072714</v>
      </c>
      <c r="G139" s="56" t="str">
        <f t="shared" ref="G139:G152" si="10">IF($D$153=0,"",IF(D139="[for completion]","",IF(D139="","",D139/$D$153)))</f>
        <v/>
      </c>
      <c r="H139" s="22"/>
      <c r="I139" s="25"/>
      <c r="J139" s="25"/>
      <c r="K139" s="25"/>
      <c r="L139" s="22"/>
      <c r="M139" s="22"/>
      <c r="N139" s="22"/>
    </row>
    <row r="140" spans="1:14" s="72" customFormat="1" x14ac:dyDescent="0.25">
      <c r="A140" s="25" t="s">
        <v>219</v>
      </c>
      <c r="B140" s="43" t="s">
        <v>182</v>
      </c>
      <c r="C140" s="71">
        <v>3804.2319200000002</v>
      </c>
      <c r="D140" s="44" t="s">
        <v>117</v>
      </c>
      <c r="E140" s="56"/>
      <c r="F140" s="56">
        <f t="shared" si="9"/>
        <v>0.11351024533014382</v>
      </c>
      <c r="G140" s="56" t="str">
        <f t="shared" si="10"/>
        <v/>
      </c>
      <c r="H140" s="22"/>
      <c r="I140" s="25"/>
      <c r="J140" s="25"/>
      <c r="K140" s="25"/>
      <c r="L140" s="22"/>
      <c r="M140" s="22"/>
      <c r="N140" s="22"/>
    </row>
    <row r="141" spans="1:14" s="72" customFormat="1" x14ac:dyDescent="0.25">
      <c r="A141" s="25" t="s">
        <v>220</v>
      </c>
      <c r="B141" s="43" t="s">
        <v>184</v>
      </c>
      <c r="C141" s="71">
        <v>0</v>
      </c>
      <c r="D141" s="44" t="s">
        <v>117</v>
      </c>
      <c r="E141" s="56"/>
      <c r="F141" s="56">
        <f t="shared" si="9"/>
        <v>0</v>
      </c>
      <c r="G141" s="56" t="str">
        <f t="shared" si="10"/>
        <v/>
      </c>
      <c r="H141" s="22"/>
      <c r="I141" s="25"/>
      <c r="J141" s="25"/>
      <c r="K141" s="25"/>
      <c r="L141" s="22"/>
      <c r="M141" s="22"/>
      <c r="N141" s="22"/>
    </row>
    <row r="142" spans="1:14" s="72" customFormat="1" x14ac:dyDescent="0.25">
      <c r="A142" s="25" t="s">
        <v>221</v>
      </c>
      <c r="B142" s="43" t="s">
        <v>186</v>
      </c>
      <c r="C142" s="71">
        <v>0</v>
      </c>
      <c r="D142" s="44" t="s">
        <v>117</v>
      </c>
      <c r="E142" s="56"/>
      <c r="F142" s="56">
        <f t="shared" si="9"/>
        <v>0</v>
      </c>
      <c r="G142" s="56" t="str">
        <f t="shared" si="10"/>
        <v/>
      </c>
      <c r="H142" s="22"/>
      <c r="I142" s="25"/>
      <c r="J142" s="25"/>
      <c r="K142" s="25"/>
      <c r="L142" s="22"/>
      <c r="M142" s="22"/>
      <c r="N142" s="22"/>
    </row>
    <row r="143" spans="1:14" s="72" customFormat="1" x14ac:dyDescent="0.25">
      <c r="A143" s="25" t="s">
        <v>222</v>
      </c>
      <c r="B143" s="43" t="s">
        <v>188</v>
      </c>
      <c r="C143" s="71">
        <v>998</v>
      </c>
      <c r="D143" s="44" t="s">
        <v>117</v>
      </c>
      <c r="E143" s="43"/>
      <c r="F143" s="56">
        <f t="shared" si="9"/>
        <v>2.9778212060079537E-2</v>
      </c>
      <c r="G143" s="56" t="str">
        <f t="shared" si="10"/>
        <v/>
      </c>
      <c r="H143" s="22"/>
      <c r="I143" s="25"/>
      <c r="J143" s="25"/>
      <c r="K143" s="25"/>
      <c r="L143" s="22"/>
      <c r="M143" s="22"/>
      <c r="N143" s="22"/>
    </row>
    <row r="144" spans="1:14" x14ac:dyDescent="0.25">
      <c r="A144" s="25" t="s">
        <v>223</v>
      </c>
      <c r="B144" s="43" t="s">
        <v>190</v>
      </c>
      <c r="C144" s="71">
        <v>3750</v>
      </c>
      <c r="D144" s="44" t="s">
        <v>117</v>
      </c>
      <c r="E144" s="43"/>
      <c r="F144" s="56">
        <f t="shared" si="9"/>
        <v>0.1118920793840664</v>
      </c>
      <c r="G144" s="56" t="str">
        <f t="shared" si="10"/>
        <v/>
      </c>
      <c r="H144" s="22"/>
      <c r="L144" s="22"/>
      <c r="M144" s="22"/>
    </row>
    <row r="145" spans="1:13" x14ac:dyDescent="0.25">
      <c r="A145" s="25" t="s">
        <v>224</v>
      </c>
      <c r="B145" s="43" t="s">
        <v>192</v>
      </c>
      <c r="C145" s="71">
        <v>0</v>
      </c>
      <c r="D145" s="44" t="s">
        <v>117</v>
      </c>
      <c r="E145" s="43"/>
      <c r="F145" s="56">
        <f t="shared" si="9"/>
        <v>0</v>
      </c>
      <c r="G145" s="56" t="str">
        <f t="shared" si="10"/>
        <v/>
      </c>
      <c r="H145" s="22"/>
      <c r="L145" s="22"/>
      <c r="M145" s="22"/>
    </row>
    <row r="146" spans="1:13" x14ac:dyDescent="0.25">
      <c r="A146" s="25" t="s">
        <v>225</v>
      </c>
      <c r="B146" s="43" t="s">
        <v>194</v>
      </c>
      <c r="C146" s="71">
        <v>0</v>
      </c>
      <c r="D146" s="44" t="s">
        <v>117</v>
      </c>
      <c r="E146" s="43"/>
      <c r="F146" s="56">
        <f t="shared" si="9"/>
        <v>0</v>
      </c>
      <c r="G146" s="56" t="str">
        <f t="shared" si="10"/>
        <v/>
      </c>
      <c r="H146" s="22"/>
      <c r="L146" s="22"/>
      <c r="M146" s="22"/>
    </row>
    <row r="147" spans="1:13" x14ac:dyDescent="0.25">
      <c r="A147" s="25" t="s">
        <v>226</v>
      </c>
      <c r="B147" s="43" t="s">
        <v>196</v>
      </c>
      <c r="C147" s="71">
        <v>0</v>
      </c>
      <c r="D147" s="44" t="s">
        <v>117</v>
      </c>
      <c r="E147" s="43"/>
      <c r="F147" s="56">
        <f t="shared" si="9"/>
        <v>0</v>
      </c>
      <c r="G147" s="56" t="str">
        <f t="shared" si="10"/>
        <v/>
      </c>
      <c r="H147" s="22"/>
      <c r="L147" s="22"/>
      <c r="M147" s="22"/>
    </row>
    <row r="148" spans="1:13" x14ac:dyDescent="0.25">
      <c r="A148" s="25" t="s">
        <v>227</v>
      </c>
      <c r="B148" s="43" t="s">
        <v>198</v>
      </c>
      <c r="C148" s="71">
        <v>0</v>
      </c>
      <c r="D148" s="44" t="s">
        <v>117</v>
      </c>
      <c r="E148" s="43"/>
      <c r="F148" s="56">
        <f t="shared" si="9"/>
        <v>0</v>
      </c>
      <c r="G148" s="56" t="str">
        <f t="shared" si="10"/>
        <v/>
      </c>
      <c r="H148" s="22"/>
      <c r="L148" s="22"/>
      <c r="M148" s="22"/>
    </row>
    <row r="149" spans="1:13" x14ac:dyDescent="0.25">
      <c r="A149" s="25" t="s">
        <v>228</v>
      </c>
      <c r="B149" s="43" t="s">
        <v>200</v>
      </c>
      <c r="C149" s="71">
        <v>0</v>
      </c>
      <c r="D149" s="44" t="s">
        <v>117</v>
      </c>
      <c r="E149" s="43"/>
      <c r="F149" s="56">
        <f t="shared" si="9"/>
        <v>0</v>
      </c>
      <c r="G149" s="56" t="str">
        <f t="shared" si="10"/>
        <v/>
      </c>
      <c r="H149" s="22"/>
      <c r="L149" s="22"/>
      <c r="M149" s="22"/>
    </row>
    <row r="150" spans="1:13" x14ac:dyDescent="0.25">
      <c r="A150" s="25" t="s">
        <v>229</v>
      </c>
      <c r="B150" s="43" t="s">
        <v>202</v>
      </c>
      <c r="C150" s="71">
        <v>0</v>
      </c>
      <c r="D150" s="44" t="s">
        <v>117</v>
      </c>
      <c r="E150" s="43"/>
      <c r="F150" s="56">
        <f t="shared" si="9"/>
        <v>0</v>
      </c>
      <c r="G150" s="56" t="str">
        <f t="shared" si="10"/>
        <v/>
      </c>
      <c r="H150" s="22"/>
      <c r="L150" s="22"/>
      <c r="M150" s="22"/>
    </row>
    <row r="151" spans="1:13" x14ac:dyDescent="0.25">
      <c r="A151" s="25" t="s">
        <v>230</v>
      </c>
      <c r="B151" s="43" t="s">
        <v>204</v>
      </c>
      <c r="C151" s="71">
        <v>0</v>
      </c>
      <c r="D151" s="44" t="s">
        <v>117</v>
      </c>
      <c r="E151" s="43"/>
      <c r="F151" s="56">
        <f t="shared" si="9"/>
        <v>0</v>
      </c>
      <c r="G151" s="56" t="str">
        <f t="shared" si="10"/>
        <v/>
      </c>
      <c r="H151" s="22"/>
      <c r="L151" s="22"/>
      <c r="M151" s="22"/>
    </row>
    <row r="152" spans="1:13" x14ac:dyDescent="0.25">
      <c r="A152" s="25" t="s">
        <v>231</v>
      </c>
      <c r="B152" s="43" t="s">
        <v>101</v>
      </c>
      <c r="C152" s="71">
        <v>0</v>
      </c>
      <c r="D152" s="44" t="s">
        <v>117</v>
      </c>
      <c r="E152" s="43"/>
      <c r="F152" s="56">
        <f t="shared" si="9"/>
        <v>0</v>
      </c>
      <c r="G152" s="56" t="str">
        <f t="shared" si="10"/>
        <v/>
      </c>
      <c r="H152" s="22"/>
      <c r="L152" s="22"/>
      <c r="M152" s="22"/>
    </row>
    <row r="153" spans="1:13" x14ac:dyDescent="0.25">
      <c r="A153" s="25" t="s">
        <v>232</v>
      </c>
      <c r="B153" s="68" t="s">
        <v>103</v>
      </c>
      <c r="C153" s="71">
        <f>SUM(C138:C152)</f>
        <v>33514.436594999999</v>
      </c>
      <c r="D153" s="25">
        <f>SUM(D138:D152)</f>
        <v>0</v>
      </c>
      <c r="E153" s="43"/>
      <c r="F153" s="54">
        <f>SUM(F138:F152)</f>
        <v>1</v>
      </c>
      <c r="G153" s="54">
        <f>SUM(G138:G152)</f>
        <v>0</v>
      </c>
      <c r="H153" s="22"/>
      <c r="L153" s="22"/>
      <c r="M153" s="22"/>
    </row>
    <row r="154" spans="1:13" outlineLevel="1" x14ac:dyDescent="0.25">
      <c r="A154" s="25" t="s">
        <v>233</v>
      </c>
      <c r="B154" s="60"/>
      <c r="E154" s="43"/>
      <c r="F154" s="56" t="str">
        <f>IF($C$153=0,"",IF(C154="[for completion]","",IF(C154="","",C154/$C$153)))</f>
        <v/>
      </c>
      <c r="G154" s="56" t="str">
        <f>IF($D$153=0,"",IF(D154="[for completion]","",IF(D154="","",D154/$D$153)))</f>
        <v/>
      </c>
      <c r="H154" s="22"/>
      <c r="L154" s="22"/>
      <c r="M154" s="22"/>
    </row>
    <row r="155" spans="1:13" outlineLevel="1" x14ac:dyDescent="0.25">
      <c r="A155" s="25" t="s">
        <v>234</v>
      </c>
      <c r="B155" s="60"/>
      <c r="E155" s="43"/>
      <c r="F155" s="56" t="str">
        <f t="shared" ref="F155:F162" si="11">IF($C$153=0,"",IF(C155="[for completion]","",IF(C155="","",C155/$C$153)))</f>
        <v/>
      </c>
      <c r="G155" s="56" t="str">
        <f t="shared" ref="G155:G162" si="12">IF($D$153=0,"",IF(D155="[for completion]","",IF(D155="","",D155/$D$153)))</f>
        <v/>
      </c>
      <c r="H155" s="22"/>
      <c r="L155" s="22"/>
      <c r="M155" s="22"/>
    </row>
    <row r="156" spans="1:13" outlineLevel="1" x14ac:dyDescent="0.25">
      <c r="A156" s="25" t="s">
        <v>235</v>
      </c>
      <c r="B156" s="60"/>
      <c r="E156" s="43"/>
      <c r="F156" s="56" t="str">
        <f t="shared" si="11"/>
        <v/>
      </c>
      <c r="G156" s="56" t="str">
        <f t="shared" si="12"/>
        <v/>
      </c>
      <c r="H156" s="22"/>
      <c r="L156" s="22"/>
      <c r="M156" s="22"/>
    </row>
    <row r="157" spans="1:13" outlineLevel="1" x14ac:dyDescent="0.25">
      <c r="A157" s="25" t="s">
        <v>236</v>
      </c>
      <c r="B157" s="60"/>
      <c r="E157" s="43"/>
      <c r="F157" s="56" t="str">
        <f t="shared" si="11"/>
        <v/>
      </c>
      <c r="G157" s="56" t="str">
        <f t="shared" si="12"/>
        <v/>
      </c>
      <c r="H157" s="22"/>
      <c r="L157" s="22"/>
      <c r="M157" s="22"/>
    </row>
    <row r="158" spans="1:13" outlineLevel="1" x14ac:dyDescent="0.25">
      <c r="A158" s="25" t="s">
        <v>237</v>
      </c>
      <c r="B158" s="60"/>
      <c r="E158" s="43"/>
      <c r="F158" s="56" t="str">
        <f t="shared" si="11"/>
        <v/>
      </c>
      <c r="G158" s="56" t="str">
        <f t="shared" si="12"/>
        <v/>
      </c>
      <c r="H158" s="22"/>
      <c r="L158" s="22"/>
      <c r="M158" s="22"/>
    </row>
    <row r="159" spans="1:13" outlineLevel="1" x14ac:dyDescent="0.25">
      <c r="A159" s="25" t="s">
        <v>238</v>
      </c>
      <c r="B159" s="60"/>
      <c r="E159" s="43"/>
      <c r="F159" s="56" t="str">
        <f t="shared" si="11"/>
        <v/>
      </c>
      <c r="G159" s="56" t="str">
        <f t="shared" si="12"/>
        <v/>
      </c>
      <c r="H159" s="22"/>
      <c r="L159" s="22"/>
      <c r="M159" s="22"/>
    </row>
    <row r="160" spans="1:13" outlineLevel="1" x14ac:dyDescent="0.25">
      <c r="A160" s="25" t="s">
        <v>239</v>
      </c>
      <c r="B160" s="60"/>
      <c r="E160" s="43"/>
      <c r="F160" s="56" t="str">
        <f t="shared" si="11"/>
        <v/>
      </c>
      <c r="G160" s="56" t="str">
        <f t="shared" si="12"/>
        <v/>
      </c>
      <c r="H160" s="22"/>
      <c r="L160" s="22"/>
      <c r="M160" s="22"/>
    </row>
    <row r="161" spans="1:13" outlineLevel="1" x14ac:dyDescent="0.25">
      <c r="A161" s="25" t="s">
        <v>240</v>
      </c>
      <c r="B161" s="60"/>
      <c r="E161" s="43"/>
      <c r="F161" s="56" t="str">
        <f t="shared" si="11"/>
        <v/>
      </c>
      <c r="G161" s="56" t="str">
        <f t="shared" si="12"/>
        <v/>
      </c>
      <c r="H161" s="22"/>
      <c r="L161" s="22"/>
      <c r="M161" s="22"/>
    </row>
    <row r="162" spans="1:13" outlineLevel="1" x14ac:dyDescent="0.25">
      <c r="A162" s="25" t="s">
        <v>241</v>
      </c>
      <c r="B162" s="60"/>
      <c r="C162" s="61"/>
      <c r="D162" s="61"/>
      <c r="E162" s="61"/>
      <c r="F162" s="56" t="str">
        <f t="shared" si="11"/>
        <v/>
      </c>
      <c r="G162" s="56" t="str">
        <f t="shared" si="12"/>
        <v/>
      </c>
      <c r="H162" s="22"/>
      <c r="L162" s="22"/>
      <c r="M162" s="22"/>
    </row>
    <row r="163" spans="1:13" ht="15" customHeight="1" x14ac:dyDescent="0.25">
      <c r="A163" s="46"/>
      <c r="B163" s="47" t="s">
        <v>242</v>
      </c>
      <c r="C163" s="52" t="s">
        <v>173</v>
      </c>
      <c r="D163" s="52" t="s">
        <v>174</v>
      </c>
      <c r="E163" s="48"/>
      <c r="F163" s="52" t="s">
        <v>175</v>
      </c>
      <c r="G163" s="52" t="s">
        <v>176</v>
      </c>
      <c r="H163" s="22"/>
      <c r="L163" s="22"/>
      <c r="M163" s="22"/>
    </row>
    <row r="164" spans="1:13" x14ac:dyDescent="0.25">
      <c r="A164" s="25" t="s">
        <v>243</v>
      </c>
      <c r="B164" s="22" t="s">
        <v>244</v>
      </c>
      <c r="C164" s="71">
        <v>28372.872595000001</v>
      </c>
      <c r="D164" s="25" t="s">
        <v>117</v>
      </c>
      <c r="E164" s="73"/>
      <c r="F164" s="56">
        <f>IF($C$167=0,"",IF(C164="[for completion]","",IF(C164="","",C164/$C$167)))</f>
        <v>0.84658659006766457</v>
      </c>
      <c r="G164" s="56" t="str">
        <f>IF($D$167=0,"",IF(D164="[for completion]","",IF(D164="","",D164/$D$167)))</f>
        <v/>
      </c>
      <c r="H164" s="22"/>
      <c r="L164" s="22"/>
      <c r="M164" s="22"/>
    </row>
    <row r="165" spans="1:13" x14ac:dyDescent="0.25">
      <c r="A165" s="25" t="s">
        <v>245</v>
      </c>
      <c r="B165" s="22" t="s">
        <v>246</v>
      </c>
      <c r="C165" s="71">
        <v>5141.5640000000003</v>
      </c>
      <c r="D165" s="44" t="s">
        <v>117</v>
      </c>
      <c r="E165" s="73"/>
      <c r="F165" s="56">
        <f t="shared" ref="F165:F166" si="13">IF($C$167=0,"",IF(C165="[for completion]","",IF(C165="","",C165/$C$167)))</f>
        <v>0.15341340993233546</v>
      </c>
      <c r="G165" s="56" t="str">
        <f t="shared" ref="G165:G166" si="14">IF($D$167=0,"",IF(D165="[for completion]","",IF(D165="","",D165/$D$167)))</f>
        <v/>
      </c>
      <c r="H165" s="22"/>
      <c r="L165" s="22"/>
      <c r="M165" s="22"/>
    </row>
    <row r="166" spans="1:13" x14ac:dyDescent="0.25">
      <c r="A166" s="25" t="s">
        <v>247</v>
      </c>
      <c r="B166" s="22" t="s">
        <v>101</v>
      </c>
      <c r="C166" s="71">
        <v>0</v>
      </c>
      <c r="D166" s="44" t="s">
        <v>117</v>
      </c>
      <c r="E166" s="73"/>
      <c r="F166" s="56">
        <f t="shared" si="13"/>
        <v>0</v>
      </c>
      <c r="G166" s="56" t="str">
        <f t="shared" si="14"/>
        <v/>
      </c>
      <c r="H166" s="22"/>
      <c r="L166" s="22"/>
      <c r="M166" s="22"/>
    </row>
    <row r="167" spans="1:13" x14ac:dyDescent="0.25">
      <c r="A167" s="25" t="s">
        <v>248</v>
      </c>
      <c r="B167" s="74" t="s">
        <v>103</v>
      </c>
      <c r="C167" s="71">
        <f>SUM(C164:C166)</f>
        <v>33514.436594999999</v>
      </c>
      <c r="D167" s="22">
        <f>SUM(D164:D166)</f>
        <v>0</v>
      </c>
      <c r="E167" s="73"/>
      <c r="F167" s="73">
        <f>SUM(F164:F166)</f>
        <v>1</v>
      </c>
      <c r="G167" s="73">
        <f>SUM(G164:G166)</f>
        <v>0</v>
      </c>
      <c r="H167" s="22"/>
      <c r="L167" s="22"/>
      <c r="M167" s="22"/>
    </row>
    <row r="168" spans="1:13" outlineLevel="1" x14ac:dyDescent="0.25">
      <c r="A168" s="25" t="s">
        <v>249</v>
      </c>
      <c r="B168" s="74"/>
      <c r="C168" s="22"/>
      <c r="D168" s="22"/>
      <c r="E168" s="73"/>
      <c r="F168" s="73"/>
      <c r="G168" s="66"/>
      <c r="H168" s="22"/>
      <c r="L168" s="22"/>
      <c r="M168" s="22"/>
    </row>
    <row r="169" spans="1:13" outlineLevel="1" x14ac:dyDescent="0.25">
      <c r="A169" s="25" t="s">
        <v>250</v>
      </c>
      <c r="B169" s="74"/>
      <c r="C169" s="22"/>
      <c r="D169" s="22"/>
      <c r="E169" s="73"/>
      <c r="F169" s="73"/>
      <c r="G169" s="66"/>
      <c r="H169" s="22"/>
      <c r="L169" s="22"/>
      <c r="M169" s="22"/>
    </row>
    <row r="170" spans="1:13" outlineLevel="1" x14ac:dyDescent="0.25">
      <c r="A170" s="25" t="s">
        <v>251</v>
      </c>
      <c r="B170" s="74"/>
      <c r="C170" s="22"/>
      <c r="D170" s="22"/>
      <c r="E170" s="73"/>
      <c r="F170" s="73"/>
      <c r="G170" s="66"/>
      <c r="H170" s="22"/>
      <c r="L170" s="22"/>
      <c r="M170" s="22"/>
    </row>
    <row r="171" spans="1:13" outlineLevel="1" x14ac:dyDescent="0.25">
      <c r="A171" s="25" t="s">
        <v>252</v>
      </c>
      <c r="B171" s="74"/>
      <c r="C171" s="22"/>
      <c r="D171" s="22"/>
      <c r="E171" s="73"/>
      <c r="F171" s="73"/>
      <c r="G171" s="66"/>
      <c r="H171" s="22"/>
      <c r="L171" s="22"/>
      <c r="M171" s="22"/>
    </row>
    <row r="172" spans="1:13" outlineLevel="1" x14ac:dyDescent="0.25">
      <c r="A172" s="25" t="s">
        <v>253</v>
      </c>
      <c r="B172" s="74"/>
      <c r="C172" s="22"/>
      <c r="D172" s="22"/>
      <c r="E172" s="73"/>
      <c r="F172" s="73"/>
      <c r="G172" s="66"/>
      <c r="H172" s="22"/>
      <c r="L172" s="22"/>
      <c r="M172" s="22"/>
    </row>
    <row r="173" spans="1:13" ht="15" customHeight="1" x14ac:dyDescent="0.25">
      <c r="A173" s="46"/>
      <c r="B173" s="47" t="s">
        <v>254</v>
      </c>
      <c r="C173" s="46" t="s">
        <v>62</v>
      </c>
      <c r="D173" s="46"/>
      <c r="E173" s="48"/>
      <c r="F173" s="49" t="s">
        <v>255</v>
      </c>
      <c r="G173" s="49"/>
      <c r="H173" s="22"/>
      <c r="L173" s="22"/>
      <c r="M173" s="22"/>
    </row>
    <row r="174" spans="1:13" ht="15" customHeight="1" x14ac:dyDescent="0.25">
      <c r="A174" s="25" t="s">
        <v>256</v>
      </c>
      <c r="B174" s="43" t="s">
        <v>257</v>
      </c>
      <c r="C174" s="25">
        <v>0</v>
      </c>
      <c r="D174" s="39"/>
      <c r="E174" s="31"/>
      <c r="F174" s="56" t="str">
        <f>IF($C$179=0,"",IF(C174="[for completion]","",C174/$C$179))</f>
        <v/>
      </c>
      <c r="G174" s="56"/>
      <c r="H174" s="22"/>
      <c r="L174" s="22"/>
      <c r="M174" s="22"/>
    </row>
    <row r="175" spans="1:13" ht="30.75" customHeight="1" x14ac:dyDescent="0.25">
      <c r="A175" s="25" t="s">
        <v>258</v>
      </c>
      <c r="B175" s="43" t="s">
        <v>259</v>
      </c>
      <c r="C175" s="44">
        <v>0</v>
      </c>
      <c r="E175" s="59"/>
      <c r="F175" s="56" t="str">
        <f>IF($C$179=0,"",IF(C175="[for completion]","",C175/$C$179))</f>
        <v/>
      </c>
      <c r="G175" s="56"/>
      <c r="H175" s="22"/>
      <c r="L175" s="22"/>
      <c r="M175" s="22"/>
    </row>
    <row r="176" spans="1:13" x14ac:dyDescent="0.25">
      <c r="A176" s="25" t="s">
        <v>260</v>
      </c>
      <c r="B176" s="43" t="s">
        <v>261</v>
      </c>
      <c r="C176" s="44">
        <v>0</v>
      </c>
      <c r="E176" s="59"/>
      <c r="F176" s="56"/>
      <c r="G176" s="56"/>
      <c r="H176" s="22"/>
      <c r="L176" s="22"/>
      <c r="M176" s="22"/>
    </row>
    <row r="177" spans="1:13" x14ac:dyDescent="0.25">
      <c r="A177" s="25" t="s">
        <v>262</v>
      </c>
      <c r="B177" s="43" t="s">
        <v>263</v>
      </c>
      <c r="C177" s="44">
        <v>0</v>
      </c>
      <c r="E177" s="59"/>
      <c r="F177" s="56" t="str">
        <f t="shared" ref="F177:F187" si="15">IF($C$179=0,"",IF(C177="[for completion]","",C177/$C$179))</f>
        <v/>
      </c>
      <c r="G177" s="56"/>
      <c r="H177" s="22"/>
      <c r="L177" s="22"/>
      <c r="M177" s="22"/>
    </row>
    <row r="178" spans="1:13" x14ac:dyDescent="0.25">
      <c r="A178" s="25" t="s">
        <v>264</v>
      </c>
      <c r="B178" s="43" t="s">
        <v>101</v>
      </c>
      <c r="C178" s="44">
        <v>0</v>
      </c>
      <c r="E178" s="59"/>
      <c r="F178" s="56" t="str">
        <f t="shared" si="15"/>
        <v/>
      </c>
      <c r="G178" s="56"/>
      <c r="H178" s="22"/>
      <c r="L178" s="22"/>
      <c r="M178" s="22"/>
    </row>
    <row r="179" spans="1:13" x14ac:dyDescent="0.25">
      <c r="A179" s="25" t="s">
        <v>265</v>
      </c>
      <c r="B179" s="68" t="s">
        <v>103</v>
      </c>
      <c r="C179" s="43">
        <f>SUM(C174:C178)</f>
        <v>0</v>
      </c>
      <c r="E179" s="59"/>
      <c r="F179" s="59">
        <f>SUM(F174:F178)</f>
        <v>0</v>
      </c>
      <c r="G179" s="56"/>
      <c r="H179" s="22"/>
      <c r="L179" s="22"/>
      <c r="M179" s="22"/>
    </row>
    <row r="180" spans="1:13" outlineLevel="1" x14ac:dyDescent="0.25">
      <c r="A180" s="25" t="s">
        <v>266</v>
      </c>
      <c r="B180" s="75"/>
      <c r="E180" s="59"/>
      <c r="F180" s="56" t="str">
        <f t="shared" si="15"/>
        <v/>
      </c>
      <c r="G180" s="56"/>
      <c r="H180" s="22"/>
      <c r="L180" s="22"/>
      <c r="M180" s="22"/>
    </row>
    <row r="181" spans="1:13" s="75" customFormat="1" outlineLevel="1" x14ac:dyDescent="0.25">
      <c r="A181" s="25" t="s">
        <v>267</v>
      </c>
      <c r="F181" s="56" t="str">
        <f t="shared" si="15"/>
        <v/>
      </c>
    </row>
    <row r="182" spans="1:13" outlineLevel="1" x14ac:dyDescent="0.25">
      <c r="A182" s="25" t="s">
        <v>268</v>
      </c>
      <c r="B182" s="75"/>
      <c r="E182" s="59"/>
      <c r="F182" s="56" t="str">
        <f t="shared" si="15"/>
        <v/>
      </c>
      <c r="G182" s="56"/>
      <c r="H182" s="22"/>
      <c r="L182" s="22"/>
      <c r="M182" s="22"/>
    </row>
    <row r="183" spans="1:13" outlineLevel="1" x14ac:dyDescent="0.25">
      <c r="A183" s="25" t="s">
        <v>269</v>
      </c>
      <c r="B183" s="75"/>
      <c r="E183" s="59"/>
      <c r="F183" s="56" t="str">
        <f t="shared" si="15"/>
        <v/>
      </c>
      <c r="G183" s="56"/>
      <c r="H183" s="22"/>
      <c r="L183" s="22"/>
      <c r="M183" s="22"/>
    </row>
    <row r="184" spans="1:13" s="75" customFormat="1" outlineLevel="1" x14ac:dyDescent="0.25">
      <c r="A184" s="25" t="s">
        <v>270</v>
      </c>
      <c r="F184" s="56" t="str">
        <f t="shared" si="15"/>
        <v/>
      </c>
    </row>
    <row r="185" spans="1:13" outlineLevel="1" x14ac:dyDescent="0.25">
      <c r="A185" s="25" t="s">
        <v>271</v>
      </c>
      <c r="B185" s="75"/>
      <c r="E185" s="59"/>
      <c r="F185" s="56" t="str">
        <f t="shared" si="15"/>
        <v/>
      </c>
      <c r="G185" s="56"/>
      <c r="H185" s="22"/>
      <c r="L185" s="22"/>
      <c r="M185" s="22"/>
    </row>
    <row r="186" spans="1:13" outlineLevel="1" x14ac:dyDescent="0.25">
      <c r="A186" s="25" t="s">
        <v>272</v>
      </c>
      <c r="B186" s="75"/>
      <c r="E186" s="59"/>
      <c r="F186" s="56" t="str">
        <f t="shared" si="15"/>
        <v/>
      </c>
      <c r="G186" s="56"/>
      <c r="H186" s="22"/>
      <c r="L186" s="22"/>
      <c r="M186" s="22"/>
    </row>
    <row r="187" spans="1:13" outlineLevel="1" x14ac:dyDescent="0.25">
      <c r="A187" s="25" t="s">
        <v>273</v>
      </c>
      <c r="B187" s="75"/>
      <c r="E187" s="59"/>
      <c r="F187" s="56" t="str">
        <f t="shared" si="15"/>
        <v/>
      </c>
      <c r="G187" s="56"/>
      <c r="H187" s="22"/>
      <c r="L187" s="22"/>
      <c r="M187" s="22"/>
    </row>
    <row r="188" spans="1:13" outlineLevel="1" x14ac:dyDescent="0.25">
      <c r="A188" s="25" t="s">
        <v>274</v>
      </c>
      <c r="B188" s="75"/>
      <c r="E188" s="59"/>
      <c r="F188" s="56"/>
      <c r="G188" s="56"/>
      <c r="H188" s="22"/>
      <c r="L188" s="22"/>
      <c r="M188" s="22"/>
    </row>
    <row r="189" spans="1:13" outlineLevel="1" x14ac:dyDescent="0.25">
      <c r="A189" s="25" t="s">
        <v>275</v>
      </c>
      <c r="B189" s="75"/>
      <c r="E189" s="59"/>
      <c r="F189" s="56"/>
      <c r="G189" s="56"/>
      <c r="H189" s="22"/>
      <c r="L189" s="22"/>
      <c r="M189" s="22"/>
    </row>
    <row r="190" spans="1:13" outlineLevel="1" x14ac:dyDescent="0.25">
      <c r="A190" s="25" t="s">
        <v>276</v>
      </c>
      <c r="B190" s="75"/>
      <c r="E190" s="59"/>
      <c r="F190" s="56"/>
      <c r="G190" s="56"/>
      <c r="H190" s="22"/>
      <c r="L190" s="22"/>
      <c r="M190" s="22"/>
    </row>
    <row r="191" spans="1:13" outlineLevel="1" x14ac:dyDescent="0.25">
      <c r="A191" s="25" t="s">
        <v>277</v>
      </c>
      <c r="B191" s="60"/>
      <c r="E191" s="59"/>
      <c r="F191" s="56"/>
      <c r="G191" s="56"/>
      <c r="H191" s="22"/>
      <c r="L191" s="22"/>
      <c r="M191" s="22"/>
    </row>
    <row r="192" spans="1:13" ht="15" customHeight="1" x14ac:dyDescent="0.25">
      <c r="A192" s="46"/>
      <c r="B192" s="47" t="s">
        <v>278</v>
      </c>
      <c r="C192" s="46" t="s">
        <v>62</v>
      </c>
      <c r="D192" s="46"/>
      <c r="E192" s="48"/>
      <c r="F192" s="49" t="s">
        <v>255</v>
      </c>
      <c r="G192" s="49"/>
      <c r="H192" s="22"/>
      <c r="L192" s="22"/>
      <c r="M192" s="22"/>
    </row>
    <row r="193" spans="1:13" x14ac:dyDescent="0.25">
      <c r="A193" s="25" t="s">
        <v>279</v>
      </c>
      <c r="B193" s="43" t="s">
        <v>280</v>
      </c>
      <c r="C193" s="25">
        <v>0</v>
      </c>
      <c r="E193" s="55"/>
      <c r="F193" s="56" t="str">
        <f t="shared" ref="F193:F206" si="16">IF($C$208=0,"",IF(C193="[for completion]","",C193/$C$208))</f>
        <v/>
      </c>
      <c r="G193" s="56"/>
      <c r="H193" s="22"/>
      <c r="L193" s="22"/>
      <c r="M193" s="22"/>
    </row>
    <row r="194" spans="1:13" x14ac:dyDescent="0.25">
      <c r="A194" s="25" t="s">
        <v>281</v>
      </c>
      <c r="B194" s="43" t="s">
        <v>282</v>
      </c>
      <c r="C194" s="44">
        <v>0</v>
      </c>
      <c r="E194" s="59"/>
      <c r="F194" s="56" t="str">
        <f t="shared" si="16"/>
        <v/>
      </c>
      <c r="G194" s="59"/>
      <c r="H194" s="22"/>
      <c r="L194" s="22"/>
      <c r="M194" s="22"/>
    </row>
    <row r="195" spans="1:13" x14ac:dyDescent="0.25">
      <c r="A195" s="25" t="s">
        <v>283</v>
      </c>
      <c r="B195" s="43" t="s">
        <v>284</v>
      </c>
      <c r="C195" s="44">
        <v>0</v>
      </c>
      <c r="E195" s="59"/>
      <c r="F195" s="56" t="str">
        <f t="shared" si="16"/>
        <v/>
      </c>
      <c r="G195" s="59"/>
      <c r="H195" s="22"/>
      <c r="L195" s="22"/>
      <c r="M195" s="22"/>
    </row>
    <row r="196" spans="1:13" x14ac:dyDescent="0.25">
      <c r="A196" s="25" t="s">
        <v>285</v>
      </c>
      <c r="B196" s="43" t="s">
        <v>286</v>
      </c>
      <c r="C196" s="44">
        <v>0</v>
      </c>
      <c r="E196" s="59"/>
      <c r="F196" s="56" t="str">
        <f t="shared" si="16"/>
        <v/>
      </c>
      <c r="G196" s="59"/>
      <c r="H196" s="22"/>
      <c r="L196" s="22"/>
      <c r="M196" s="22"/>
    </row>
    <row r="197" spans="1:13" x14ac:dyDescent="0.25">
      <c r="A197" s="25" t="s">
        <v>287</v>
      </c>
      <c r="B197" s="43" t="s">
        <v>288</v>
      </c>
      <c r="C197" s="44">
        <v>0</v>
      </c>
      <c r="E197" s="59"/>
      <c r="F197" s="56" t="str">
        <f t="shared" si="16"/>
        <v/>
      </c>
      <c r="G197" s="59"/>
      <c r="H197" s="22"/>
      <c r="L197" s="22"/>
      <c r="M197" s="22"/>
    </row>
    <row r="198" spans="1:13" x14ac:dyDescent="0.25">
      <c r="A198" s="25" t="s">
        <v>289</v>
      </c>
      <c r="B198" s="43" t="s">
        <v>290</v>
      </c>
      <c r="C198" s="44">
        <v>0</v>
      </c>
      <c r="E198" s="59"/>
      <c r="F198" s="56" t="str">
        <f t="shared" si="16"/>
        <v/>
      </c>
      <c r="G198" s="59"/>
      <c r="H198" s="22"/>
      <c r="L198" s="22"/>
      <c r="M198" s="22"/>
    </row>
    <row r="199" spans="1:13" x14ac:dyDescent="0.25">
      <c r="A199" s="25" t="s">
        <v>291</v>
      </c>
      <c r="B199" s="43" t="s">
        <v>292</v>
      </c>
      <c r="C199" s="44">
        <v>0</v>
      </c>
      <c r="E199" s="59"/>
      <c r="F199" s="56" t="str">
        <f t="shared" si="16"/>
        <v/>
      </c>
      <c r="G199" s="59"/>
      <c r="H199" s="22"/>
      <c r="L199" s="22"/>
      <c r="M199" s="22"/>
    </row>
    <row r="200" spans="1:13" x14ac:dyDescent="0.25">
      <c r="A200" s="25" t="s">
        <v>293</v>
      </c>
      <c r="B200" s="43" t="s">
        <v>2</v>
      </c>
      <c r="C200" s="44">
        <v>0</v>
      </c>
      <c r="E200" s="59"/>
      <c r="F200" s="56" t="str">
        <f t="shared" si="16"/>
        <v/>
      </c>
      <c r="G200" s="59"/>
      <c r="H200" s="22"/>
      <c r="L200" s="22"/>
      <c r="M200" s="22"/>
    </row>
    <row r="201" spans="1:13" x14ac:dyDescent="0.25">
      <c r="A201" s="25" t="s">
        <v>294</v>
      </c>
      <c r="B201" s="43" t="s">
        <v>295</v>
      </c>
      <c r="C201" s="44">
        <v>0</v>
      </c>
      <c r="E201" s="59"/>
      <c r="F201" s="56" t="str">
        <f t="shared" si="16"/>
        <v/>
      </c>
      <c r="G201" s="59"/>
      <c r="H201" s="22"/>
      <c r="L201" s="22"/>
      <c r="M201" s="22"/>
    </row>
    <row r="202" spans="1:13" x14ac:dyDescent="0.25">
      <c r="A202" s="25" t="s">
        <v>296</v>
      </c>
      <c r="B202" s="43" t="s">
        <v>297</v>
      </c>
      <c r="C202" s="44">
        <v>0</v>
      </c>
      <c r="E202" s="59"/>
      <c r="F202" s="56" t="str">
        <f t="shared" si="16"/>
        <v/>
      </c>
      <c r="G202" s="59"/>
      <c r="H202" s="22"/>
      <c r="L202" s="22"/>
      <c r="M202" s="22"/>
    </row>
    <row r="203" spans="1:13" x14ac:dyDescent="0.25">
      <c r="A203" s="25" t="s">
        <v>298</v>
      </c>
      <c r="B203" s="43" t="s">
        <v>299</v>
      </c>
      <c r="C203" s="44">
        <v>0</v>
      </c>
      <c r="E203" s="59"/>
      <c r="F203" s="56" t="str">
        <f t="shared" si="16"/>
        <v/>
      </c>
      <c r="G203" s="59"/>
      <c r="H203" s="22"/>
      <c r="L203" s="22"/>
      <c r="M203" s="22"/>
    </row>
    <row r="204" spans="1:13" x14ac:dyDescent="0.25">
      <c r="A204" s="25" t="s">
        <v>300</v>
      </c>
      <c r="B204" s="43" t="s">
        <v>301</v>
      </c>
      <c r="C204" s="44">
        <v>0</v>
      </c>
      <c r="E204" s="59"/>
      <c r="F204" s="56" t="str">
        <f t="shared" si="16"/>
        <v/>
      </c>
      <c r="G204" s="59"/>
      <c r="H204" s="22"/>
      <c r="L204" s="22"/>
      <c r="M204" s="22"/>
    </row>
    <row r="205" spans="1:13" x14ac:dyDescent="0.25">
      <c r="A205" s="25" t="s">
        <v>302</v>
      </c>
      <c r="B205" s="43" t="s">
        <v>303</v>
      </c>
      <c r="C205" s="44">
        <v>0</v>
      </c>
      <c r="E205" s="59"/>
      <c r="F205" s="56" t="str">
        <f t="shared" si="16"/>
        <v/>
      </c>
      <c r="G205" s="59"/>
      <c r="H205" s="22"/>
      <c r="L205" s="22"/>
      <c r="M205" s="22"/>
    </row>
    <row r="206" spans="1:13" x14ac:dyDescent="0.25">
      <c r="A206" s="25" t="s">
        <v>304</v>
      </c>
      <c r="B206" s="43" t="s">
        <v>101</v>
      </c>
      <c r="C206" s="44">
        <v>0</v>
      </c>
      <c r="E206" s="59"/>
      <c r="F206" s="56" t="str">
        <f t="shared" si="16"/>
        <v/>
      </c>
      <c r="G206" s="59"/>
      <c r="H206" s="22"/>
      <c r="L206" s="22"/>
      <c r="M206" s="22"/>
    </row>
    <row r="207" spans="1:13" x14ac:dyDescent="0.25">
      <c r="A207" s="25" t="s">
        <v>305</v>
      </c>
      <c r="B207" s="58" t="s">
        <v>306</v>
      </c>
      <c r="C207" s="25">
        <v>0</v>
      </c>
      <c r="E207" s="59"/>
      <c r="F207" s="56"/>
      <c r="G207" s="59"/>
      <c r="H207" s="22"/>
      <c r="L207" s="22"/>
      <c r="M207" s="22"/>
    </row>
    <row r="208" spans="1:13" x14ac:dyDescent="0.25">
      <c r="A208" s="25" t="s">
        <v>307</v>
      </c>
      <c r="B208" s="68" t="s">
        <v>103</v>
      </c>
      <c r="C208" s="43">
        <f>SUM(C193:C206)</f>
        <v>0</v>
      </c>
      <c r="D208" s="43"/>
      <c r="E208" s="59"/>
      <c r="F208" s="59">
        <f>SUM(F193:F206)</f>
        <v>0</v>
      </c>
      <c r="G208" s="59"/>
      <c r="H208" s="22"/>
      <c r="L208" s="22"/>
      <c r="M208" s="22"/>
    </row>
    <row r="209" spans="1:13" outlineLevel="1" x14ac:dyDescent="0.25">
      <c r="A209" s="25" t="s">
        <v>308</v>
      </c>
      <c r="B209" s="60"/>
      <c r="E209" s="59"/>
      <c r="F209" s="56" t="str">
        <f>IF($C$208=0,"",IF(C209="[for completion]","",C209/$C$208))</f>
        <v/>
      </c>
      <c r="G209" s="59"/>
      <c r="H209" s="22"/>
      <c r="L209" s="22"/>
      <c r="M209" s="22"/>
    </row>
    <row r="210" spans="1:13" outlineLevel="1" x14ac:dyDescent="0.25">
      <c r="A210" s="25" t="s">
        <v>309</v>
      </c>
      <c r="B210" s="60"/>
      <c r="E210" s="59"/>
      <c r="F210" s="56" t="str">
        <f t="shared" ref="F210:F215" si="17">IF($C$208=0,"",IF(C210="[for completion]","",C210/$C$208))</f>
        <v/>
      </c>
      <c r="G210" s="59"/>
      <c r="H210" s="22"/>
      <c r="L210" s="22"/>
      <c r="M210" s="22"/>
    </row>
    <row r="211" spans="1:13" outlineLevel="1" x14ac:dyDescent="0.25">
      <c r="A211" s="25" t="s">
        <v>310</v>
      </c>
      <c r="B211" s="60"/>
      <c r="E211" s="59"/>
      <c r="F211" s="56" t="str">
        <f t="shared" si="17"/>
        <v/>
      </c>
      <c r="G211" s="59"/>
      <c r="H211" s="22"/>
      <c r="L211" s="22"/>
      <c r="M211" s="22"/>
    </row>
    <row r="212" spans="1:13" outlineLevel="1" x14ac:dyDescent="0.25">
      <c r="A212" s="25" t="s">
        <v>311</v>
      </c>
      <c r="B212" s="60"/>
      <c r="E212" s="59"/>
      <c r="F212" s="56" t="str">
        <f t="shared" si="17"/>
        <v/>
      </c>
      <c r="G212" s="59"/>
      <c r="H212" s="22"/>
      <c r="L212" s="22"/>
      <c r="M212" s="22"/>
    </row>
    <row r="213" spans="1:13" outlineLevel="1" x14ac:dyDescent="0.25">
      <c r="A213" s="25" t="s">
        <v>312</v>
      </c>
      <c r="B213" s="60"/>
      <c r="E213" s="59"/>
      <c r="F213" s="56" t="str">
        <f t="shared" si="17"/>
        <v/>
      </c>
      <c r="G213" s="59"/>
      <c r="H213" s="22"/>
      <c r="L213" s="22"/>
      <c r="M213" s="22"/>
    </row>
    <row r="214" spans="1:13" outlineLevel="1" x14ac:dyDescent="0.25">
      <c r="A214" s="25" t="s">
        <v>313</v>
      </c>
      <c r="B214" s="60"/>
      <c r="E214" s="59"/>
      <c r="F214" s="56" t="str">
        <f t="shared" si="17"/>
        <v/>
      </c>
      <c r="G214" s="59"/>
      <c r="H214" s="22"/>
      <c r="L214" s="22"/>
      <c r="M214" s="22"/>
    </row>
    <row r="215" spans="1:13" outlineLevel="1" x14ac:dyDescent="0.25">
      <c r="A215" s="25" t="s">
        <v>314</v>
      </c>
      <c r="B215" s="60"/>
      <c r="E215" s="59"/>
      <c r="F215" s="56" t="str">
        <f t="shared" si="17"/>
        <v/>
      </c>
      <c r="G215" s="59"/>
      <c r="H215" s="22"/>
      <c r="L215" s="22"/>
      <c r="M215" s="22"/>
    </row>
    <row r="216" spans="1:13" ht="15" customHeight="1" x14ac:dyDescent="0.25">
      <c r="A216" s="46"/>
      <c r="B216" s="47" t="s">
        <v>315</v>
      </c>
      <c r="C216" s="46" t="s">
        <v>62</v>
      </c>
      <c r="D216" s="46"/>
      <c r="E216" s="48"/>
      <c r="F216" s="49" t="s">
        <v>91</v>
      </c>
      <c r="G216" s="49" t="s">
        <v>316</v>
      </c>
      <c r="H216" s="22"/>
      <c r="L216" s="22"/>
      <c r="M216" s="22"/>
    </row>
    <row r="217" spans="1:13" x14ac:dyDescent="0.25">
      <c r="A217" s="25" t="s">
        <v>317</v>
      </c>
      <c r="B217" s="66" t="s">
        <v>318</v>
      </c>
      <c r="C217" s="25">
        <v>0</v>
      </c>
      <c r="E217" s="73"/>
      <c r="F217" s="56">
        <f>IF($C$38=0,"",IF(C217="[for completion]","",IF(C217="","",C217/$C$38)))</f>
        <v>0</v>
      </c>
      <c r="G217" s="56">
        <f>IF($C$39=0,"",IF(C217="[for completion]","",IF(C217="","",C217/$C$39)))</f>
        <v>0</v>
      </c>
      <c r="H217" s="22"/>
      <c r="L217" s="22"/>
      <c r="M217" s="22"/>
    </row>
    <row r="218" spans="1:13" x14ac:dyDescent="0.25">
      <c r="A218" s="25" t="s">
        <v>319</v>
      </c>
      <c r="B218" s="66" t="s">
        <v>320</v>
      </c>
      <c r="C218" s="25">
        <v>0</v>
      </c>
      <c r="E218" s="73"/>
      <c r="F218" s="56">
        <f t="shared" ref="F218:F219" si="18">IF($C$38=0,"",IF(C218="[for completion]","",IF(C218="","",C218/$C$38)))</f>
        <v>0</v>
      </c>
      <c r="G218" s="56">
        <f t="shared" ref="G218:G219" si="19">IF($C$39=0,"",IF(C218="[for completion]","",IF(C218="","",C218/$C$39)))</f>
        <v>0</v>
      </c>
      <c r="H218" s="22"/>
      <c r="L218" s="22"/>
      <c r="M218" s="22"/>
    </row>
    <row r="219" spans="1:13" x14ac:dyDescent="0.25">
      <c r="A219" s="25" t="s">
        <v>321</v>
      </c>
      <c r="B219" s="66" t="s">
        <v>101</v>
      </c>
      <c r="C219" s="25">
        <v>0</v>
      </c>
      <c r="E219" s="73"/>
      <c r="F219" s="56">
        <f t="shared" si="18"/>
        <v>0</v>
      </c>
      <c r="G219" s="56">
        <f t="shared" si="19"/>
        <v>0</v>
      </c>
      <c r="H219" s="22"/>
      <c r="L219" s="22"/>
      <c r="M219" s="22"/>
    </row>
    <row r="220" spans="1:13" x14ac:dyDescent="0.25">
      <c r="A220" s="25" t="s">
        <v>322</v>
      </c>
      <c r="B220" s="68" t="s">
        <v>103</v>
      </c>
      <c r="C220" s="25">
        <f>SUM(C217:C219)</f>
        <v>0</v>
      </c>
      <c r="E220" s="73"/>
      <c r="F220" s="54">
        <f>SUM(F217:F219)</f>
        <v>0</v>
      </c>
      <c r="G220" s="54">
        <f>SUM(G217:G219)</f>
        <v>0</v>
      </c>
      <c r="H220" s="22"/>
      <c r="L220" s="22"/>
      <c r="M220" s="22"/>
    </row>
    <row r="221" spans="1:13" outlineLevel="1" x14ac:dyDescent="0.25">
      <c r="A221" s="25" t="s">
        <v>323</v>
      </c>
      <c r="B221" s="60"/>
      <c r="E221" s="73"/>
      <c r="F221" s="56" t="str">
        <f t="shared" ref="F221:F227" si="20">IF($C$38=0,"",IF(C221="[for completion]","",IF(C221="","",C221/$C$38)))</f>
        <v/>
      </c>
      <c r="G221" s="56" t="str">
        <f t="shared" ref="G221:G227" si="21">IF($C$39=0,"",IF(C221="[for completion]","",IF(C221="","",C221/$C$39)))</f>
        <v/>
      </c>
      <c r="H221" s="22"/>
      <c r="L221" s="22"/>
      <c r="M221" s="22"/>
    </row>
    <row r="222" spans="1:13" outlineLevel="1" x14ac:dyDescent="0.25">
      <c r="A222" s="25" t="s">
        <v>324</v>
      </c>
      <c r="B222" s="60"/>
      <c r="E222" s="73"/>
      <c r="F222" s="56" t="str">
        <f t="shared" si="20"/>
        <v/>
      </c>
      <c r="G222" s="56" t="str">
        <f t="shared" si="21"/>
        <v/>
      </c>
      <c r="H222" s="22"/>
      <c r="L222" s="22"/>
      <c r="M222" s="22"/>
    </row>
    <row r="223" spans="1:13" outlineLevel="1" x14ac:dyDescent="0.25">
      <c r="A223" s="25" t="s">
        <v>325</v>
      </c>
      <c r="B223" s="60"/>
      <c r="E223" s="73"/>
      <c r="F223" s="56" t="str">
        <f t="shared" si="20"/>
        <v/>
      </c>
      <c r="G223" s="56" t="str">
        <f t="shared" si="21"/>
        <v/>
      </c>
      <c r="H223" s="22"/>
      <c r="L223" s="22"/>
      <c r="M223" s="22"/>
    </row>
    <row r="224" spans="1:13" outlineLevel="1" x14ac:dyDescent="0.25">
      <c r="A224" s="25" t="s">
        <v>326</v>
      </c>
      <c r="B224" s="60"/>
      <c r="E224" s="73"/>
      <c r="F224" s="56" t="str">
        <f t="shared" si="20"/>
        <v/>
      </c>
      <c r="G224" s="56" t="str">
        <f t="shared" si="21"/>
        <v/>
      </c>
      <c r="H224" s="22"/>
      <c r="L224" s="22"/>
      <c r="M224" s="22"/>
    </row>
    <row r="225" spans="1:14" outlineLevel="1" x14ac:dyDescent="0.25">
      <c r="A225" s="25" t="s">
        <v>327</v>
      </c>
      <c r="B225" s="60"/>
      <c r="E225" s="73"/>
      <c r="F225" s="56" t="str">
        <f t="shared" si="20"/>
        <v/>
      </c>
      <c r="G225" s="56" t="str">
        <f t="shared" si="21"/>
        <v/>
      </c>
      <c r="H225" s="22"/>
      <c r="L225" s="22"/>
      <c r="M225" s="22"/>
    </row>
    <row r="226" spans="1:14" outlineLevel="1" x14ac:dyDescent="0.25">
      <c r="A226" s="25" t="s">
        <v>328</v>
      </c>
      <c r="B226" s="60"/>
      <c r="E226" s="43"/>
      <c r="F226" s="56" t="str">
        <f t="shared" si="20"/>
        <v/>
      </c>
      <c r="G226" s="56" t="str">
        <f t="shared" si="21"/>
        <v/>
      </c>
      <c r="H226" s="22"/>
      <c r="L226" s="22"/>
      <c r="M226" s="22"/>
    </row>
    <row r="227" spans="1:14" outlineLevel="1" x14ac:dyDescent="0.25">
      <c r="A227" s="25" t="s">
        <v>329</v>
      </c>
      <c r="B227" s="60"/>
      <c r="E227" s="73"/>
      <c r="F227" s="56" t="str">
        <f t="shared" si="20"/>
        <v/>
      </c>
      <c r="G227" s="56" t="str">
        <f t="shared" si="21"/>
        <v/>
      </c>
      <c r="H227" s="22"/>
      <c r="L227" s="22"/>
      <c r="M227" s="22"/>
    </row>
    <row r="228" spans="1:14" ht="15" customHeight="1" x14ac:dyDescent="0.25">
      <c r="A228" s="46"/>
      <c r="B228" s="47" t="s">
        <v>330</v>
      </c>
      <c r="C228" s="46"/>
      <c r="D228" s="46"/>
      <c r="E228" s="48"/>
      <c r="F228" s="49"/>
      <c r="G228" s="49"/>
      <c r="H228" s="22"/>
      <c r="L228" s="22"/>
      <c r="M228" s="22"/>
    </row>
    <row r="229" spans="1:14" x14ac:dyDescent="0.25">
      <c r="A229" s="25" t="s">
        <v>331</v>
      </c>
      <c r="B229" s="43" t="s">
        <v>332</v>
      </c>
      <c r="C229" s="40" t="s">
        <v>54</v>
      </c>
      <c r="H229" s="22"/>
      <c r="L229" s="22"/>
      <c r="M229" s="22"/>
    </row>
    <row r="230" spans="1:14" ht="15" customHeight="1" x14ac:dyDescent="0.25">
      <c r="A230" s="46"/>
      <c r="B230" s="47" t="s">
        <v>333</v>
      </c>
      <c r="C230" s="46"/>
      <c r="D230" s="46"/>
      <c r="E230" s="48"/>
      <c r="F230" s="49"/>
      <c r="G230" s="49"/>
      <c r="H230" s="22"/>
      <c r="L230" s="22"/>
      <c r="M230" s="22"/>
    </row>
    <row r="231" spans="1:14" x14ac:dyDescent="0.25">
      <c r="A231" s="25" t="s">
        <v>334</v>
      </c>
      <c r="B231" s="25" t="s">
        <v>335</v>
      </c>
      <c r="C231" s="71">
        <v>88076.351638058055</v>
      </c>
      <c r="E231" s="43"/>
      <c r="H231" s="22"/>
      <c r="L231" s="22"/>
      <c r="M231" s="22"/>
    </row>
    <row r="232" spans="1:14" x14ac:dyDescent="0.25">
      <c r="A232" s="25" t="s">
        <v>336</v>
      </c>
      <c r="B232" s="76" t="s">
        <v>337</v>
      </c>
      <c r="C232" s="44" t="s">
        <v>338</v>
      </c>
      <c r="E232" s="43"/>
      <c r="H232" s="22"/>
      <c r="L232" s="22"/>
      <c r="M232" s="22"/>
    </row>
    <row r="233" spans="1:14" x14ac:dyDescent="0.25">
      <c r="A233" s="25" t="s">
        <v>339</v>
      </c>
      <c r="B233" s="76" t="s">
        <v>340</v>
      </c>
      <c r="C233" s="25" t="s">
        <v>338</v>
      </c>
      <c r="E233" s="43"/>
      <c r="H233" s="22"/>
      <c r="L233" s="22"/>
      <c r="M233" s="22"/>
    </row>
    <row r="234" spans="1:14" outlineLevel="1" x14ac:dyDescent="0.25">
      <c r="A234" s="25" t="s">
        <v>341</v>
      </c>
      <c r="B234" s="41"/>
      <c r="C234" s="43"/>
      <c r="D234" s="43"/>
      <c r="E234" s="43"/>
      <c r="H234" s="22"/>
      <c r="L234" s="22"/>
      <c r="M234" s="22"/>
    </row>
    <row r="235" spans="1:14" outlineLevel="1" x14ac:dyDescent="0.25">
      <c r="A235" s="25" t="s">
        <v>342</v>
      </c>
      <c r="B235" s="41"/>
      <c r="C235" s="43"/>
      <c r="D235" s="43"/>
      <c r="E235" s="43"/>
      <c r="H235" s="22"/>
      <c r="L235" s="22"/>
      <c r="M235" s="22"/>
    </row>
    <row r="236" spans="1:14" outlineLevel="1" x14ac:dyDescent="0.25">
      <c r="A236" s="25" t="s">
        <v>343</v>
      </c>
      <c r="B236" s="41"/>
      <c r="C236" s="43"/>
      <c r="D236" s="43"/>
      <c r="E236" s="43"/>
      <c r="H236" s="22"/>
      <c r="L236" s="22"/>
      <c r="M236" s="22"/>
    </row>
    <row r="237" spans="1:14" outlineLevel="1" x14ac:dyDescent="0.25">
      <c r="A237" s="25" t="s">
        <v>344</v>
      </c>
      <c r="C237" s="43"/>
      <c r="D237" s="43"/>
      <c r="E237" s="43"/>
      <c r="H237" s="22"/>
      <c r="L237" s="22"/>
      <c r="M237" s="22"/>
    </row>
    <row r="238" spans="1:14" outlineLevel="1" x14ac:dyDescent="0.25">
      <c r="A238" s="25" t="s">
        <v>345</v>
      </c>
      <c r="C238" s="43"/>
      <c r="D238" s="43"/>
      <c r="E238" s="43"/>
      <c r="H238" s="22"/>
      <c r="L238" s="22"/>
      <c r="M238" s="22"/>
    </row>
    <row r="239" spans="1:14" outlineLevel="1" x14ac:dyDescent="0.25">
      <c r="A239" s="25" t="s">
        <v>346</v>
      </c>
      <c r="D239"/>
      <c r="E239"/>
      <c r="F239"/>
      <c r="G239"/>
      <c r="H239" s="22"/>
      <c r="K239" s="77"/>
      <c r="L239" s="77"/>
      <c r="M239" s="77"/>
      <c r="N239" s="77"/>
    </row>
    <row r="240" spans="1:14" outlineLevel="1" x14ac:dyDescent="0.25">
      <c r="A240" s="25" t="s">
        <v>347</v>
      </c>
      <c r="D240"/>
      <c r="E240"/>
      <c r="F240"/>
      <c r="G240"/>
      <c r="H240" s="22"/>
      <c r="K240" s="77"/>
      <c r="L240" s="77"/>
      <c r="M240" s="77"/>
      <c r="N240" s="77"/>
    </row>
    <row r="241" spans="1:14" outlineLevel="1" x14ac:dyDescent="0.25">
      <c r="A241" s="25" t="s">
        <v>348</v>
      </c>
      <c r="D241"/>
      <c r="E241"/>
      <c r="F241"/>
      <c r="G241"/>
      <c r="H241" s="22"/>
      <c r="K241" s="77"/>
      <c r="L241" s="77"/>
      <c r="M241" s="77"/>
      <c r="N241" s="77"/>
    </row>
    <row r="242" spans="1:14" outlineLevel="1" x14ac:dyDescent="0.25">
      <c r="A242" s="25" t="s">
        <v>349</v>
      </c>
      <c r="D242"/>
      <c r="E242"/>
      <c r="F242"/>
      <c r="G242"/>
      <c r="H242" s="22"/>
      <c r="K242" s="77"/>
      <c r="L242" s="77"/>
      <c r="M242" s="77"/>
      <c r="N242" s="77"/>
    </row>
    <row r="243" spans="1:14" outlineLevel="1" x14ac:dyDescent="0.25">
      <c r="A243" s="25" t="s">
        <v>350</v>
      </c>
      <c r="D243"/>
      <c r="E243"/>
      <c r="F243"/>
      <c r="G243"/>
      <c r="H243" s="22"/>
      <c r="K243" s="77"/>
      <c r="L243" s="77"/>
      <c r="M243" s="77"/>
      <c r="N243" s="77"/>
    </row>
    <row r="244" spans="1:14" outlineLevel="1" x14ac:dyDescent="0.25">
      <c r="A244" s="25" t="s">
        <v>351</v>
      </c>
      <c r="D244"/>
      <c r="E244"/>
      <c r="F244"/>
      <c r="G244"/>
      <c r="H244" s="22"/>
      <c r="K244" s="77"/>
      <c r="L244" s="77"/>
      <c r="M244" s="77"/>
      <c r="N244" s="77"/>
    </row>
    <row r="245" spans="1:14" outlineLevel="1" x14ac:dyDescent="0.25">
      <c r="A245" s="25" t="s">
        <v>352</v>
      </c>
      <c r="D245"/>
      <c r="E245"/>
      <c r="F245"/>
      <c r="G245"/>
      <c r="H245" s="22"/>
      <c r="K245" s="77"/>
      <c r="L245" s="77"/>
      <c r="M245" s="77"/>
      <c r="N245" s="77"/>
    </row>
    <row r="246" spans="1:14" outlineLevel="1" x14ac:dyDescent="0.25">
      <c r="A246" s="25" t="s">
        <v>353</v>
      </c>
      <c r="D246"/>
      <c r="E246"/>
      <c r="F246"/>
      <c r="G246"/>
      <c r="H246" s="22"/>
      <c r="K246" s="77"/>
      <c r="L246" s="77"/>
      <c r="M246" s="77"/>
      <c r="N246" s="77"/>
    </row>
    <row r="247" spans="1:14" outlineLevel="1" x14ac:dyDescent="0.25">
      <c r="A247" s="25" t="s">
        <v>354</v>
      </c>
      <c r="D247"/>
      <c r="E247"/>
      <c r="F247"/>
      <c r="G247"/>
      <c r="H247" s="22"/>
      <c r="K247" s="77"/>
      <c r="L247" s="77"/>
      <c r="M247" s="77"/>
      <c r="N247" s="77"/>
    </row>
    <row r="248" spans="1:14" outlineLevel="1" x14ac:dyDescent="0.25">
      <c r="A248" s="25" t="s">
        <v>355</v>
      </c>
      <c r="D248"/>
      <c r="E248"/>
      <c r="F248"/>
      <c r="G248"/>
      <c r="H248" s="22"/>
      <c r="K248" s="77"/>
      <c r="L248" s="77"/>
      <c r="M248" s="77"/>
      <c r="N248" s="77"/>
    </row>
    <row r="249" spans="1:14" outlineLevel="1" x14ac:dyDescent="0.25">
      <c r="A249" s="25" t="s">
        <v>356</v>
      </c>
      <c r="D249"/>
      <c r="E249"/>
      <c r="F249"/>
      <c r="G249"/>
      <c r="H249" s="22"/>
      <c r="K249" s="77"/>
      <c r="L249" s="77"/>
      <c r="M249" s="77"/>
      <c r="N249" s="77"/>
    </row>
    <row r="250" spans="1:14" outlineLevel="1" x14ac:dyDescent="0.25">
      <c r="A250" s="25" t="s">
        <v>357</v>
      </c>
      <c r="D250"/>
      <c r="E250"/>
      <c r="F250"/>
      <c r="G250"/>
      <c r="H250" s="22"/>
      <c r="K250" s="77"/>
      <c r="L250" s="77"/>
      <c r="M250" s="77"/>
      <c r="N250" s="77"/>
    </row>
    <row r="251" spans="1:14" outlineLevel="1" x14ac:dyDescent="0.25">
      <c r="A251" s="25" t="s">
        <v>358</v>
      </c>
      <c r="D251"/>
      <c r="E251"/>
      <c r="F251"/>
      <c r="G251"/>
      <c r="H251" s="22"/>
      <c r="K251" s="77"/>
      <c r="L251" s="77"/>
      <c r="M251" s="77"/>
      <c r="N251" s="77"/>
    </row>
    <row r="252" spans="1:14" outlineLevel="1" x14ac:dyDescent="0.25">
      <c r="A252" s="25" t="s">
        <v>359</v>
      </c>
      <c r="D252"/>
      <c r="E252"/>
      <c r="F252"/>
      <c r="G252"/>
      <c r="H252" s="22"/>
      <c r="K252" s="77"/>
      <c r="L252" s="77"/>
      <c r="M252" s="77"/>
      <c r="N252" s="77"/>
    </row>
    <row r="253" spans="1:14" outlineLevel="1" x14ac:dyDescent="0.25">
      <c r="A253" s="25" t="s">
        <v>360</v>
      </c>
      <c r="D253"/>
      <c r="E253"/>
      <c r="F253"/>
      <c r="G253"/>
      <c r="H253" s="22"/>
      <c r="K253" s="77"/>
      <c r="L253" s="77"/>
      <c r="M253" s="77"/>
      <c r="N253" s="77"/>
    </row>
    <row r="254" spans="1:14" outlineLevel="1" x14ac:dyDescent="0.25">
      <c r="A254" s="25" t="s">
        <v>361</v>
      </c>
      <c r="D254"/>
      <c r="E254"/>
      <c r="F254"/>
      <c r="G254"/>
      <c r="H254" s="22"/>
      <c r="K254" s="77"/>
      <c r="L254" s="77"/>
      <c r="M254" s="77"/>
      <c r="N254" s="77"/>
    </row>
    <row r="255" spans="1:14" outlineLevel="1" x14ac:dyDescent="0.25">
      <c r="A255" s="25" t="s">
        <v>362</v>
      </c>
      <c r="D255"/>
      <c r="E255"/>
      <c r="F255"/>
      <c r="G255"/>
      <c r="H255" s="22"/>
      <c r="K255" s="77"/>
      <c r="L255" s="77"/>
      <c r="M255" s="77"/>
      <c r="N255" s="77"/>
    </row>
    <row r="256" spans="1:14" outlineLevel="1" x14ac:dyDescent="0.25">
      <c r="A256" s="25" t="s">
        <v>363</v>
      </c>
      <c r="D256"/>
      <c r="E256"/>
      <c r="F256"/>
      <c r="G256"/>
      <c r="H256" s="22"/>
      <c r="K256" s="77"/>
      <c r="L256" s="77"/>
      <c r="M256" s="77"/>
      <c r="N256" s="77"/>
    </row>
    <row r="257" spans="1:14" outlineLevel="1" x14ac:dyDescent="0.25">
      <c r="A257" s="25" t="s">
        <v>364</v>
      </c>
      <c r="D257"/>
      <c r="E257"/>
      <c r="F257"/>
      <c r="G257"/>
      <c r="H257" s="22"/>
      <c r="K257" s="77"/>
      <c r="L257" s="77"/>
      <c r="M257" s="77"/>
      <c r="N257" s="77"/>
    </row>
    <row r="258" spans="1:14" outlineLevel="1" x14ac:dyDescent="0.25">
      <c r="A258" s="25" t="s">
        <v>365</v>
      </c>
      <c r="D258"/>
      <c r="E258"/>
      <c r="F258"/>
      <c r="G258"/>
      <c r="H258" s="22"/>
      <c r="K258" s="77"/>
      <c r="L258" s="77"/>
      <c r="M258" s="77"/>
      <c r="N258" s="77"/>
    </row>
    <row r="259" spans="1:14" outlineLevel="1" x14ac:dyDescent="0.25">
      <c r="A259" s="25" t="s">
        <v>366</v>
      </c>
      <c r="D259"/>
      <c r="E259"/>
      <c r="F259"/>
      <c r="G259"/>
      <c r="H259" s="22"/>
      <c r="K259" s="77"/>
      <c r="L259" s="77"/>
      <c r="M259" s="77"/>
      <c r="N259" s="77"/>
    </row>
    <row r="260" spans="1:14" outlineLevel="1" x14ac:dyDescent="0.25">
      <c r="A260" s="25" t="s">
        <v>367</v>
      </c>
      <c r="D260"/>
      <c r="E260"/>
      <c r="F260"/>
      <c r="G260"/>
      <c r="H260" s="22"/>
      <c r="K260" s="77"/>
      <c r="L260" s="77"/>
      <c r="M260" s="77"/>
      <c r="N260" s="77"/>
    </row>
    <row r="261" spans="1:14" outlineLevel="1" x14ac:dyDescent="0.25">
      <c r="A261" s="25" t="s">
        <v>368</v>
      </c>
      <c r="D261"/>
      <c r="E261"/>
      <c r="F261"/>
      <c r="G261"/>
      <c r="H261" s="22"/>
      <c r="K261" s="77"/>
      <c r="L261" s="77"/>
      <c r="M261" s="77"/>
      <c r="N261" s="77"/>
    </row>
    <row r="262" spans="1:14" outlineLevel="1" x14ac:dyDescent="0.25">
      <c r="A262" s="25" t="s">
        <v>369</v>
      </c>
      <c r="D262"/>
      <c r="E262"/>
      <c r="F262"/>
      <c r="G262"/>
      <c r="H262" s="22"/>
      <c r="K262" s="77"/>
      <c r="L262" s="77"/>
      <c r="M262" s="77"/>
      <c r="N262" s="77"/>
    </row>
    <row r="263" spans="1:14" outlineLevel="1" x14ac:dyDescent="0.25">
      <c r="A263" s="25" t="s">
        <v>370</v>
      </c>
      <c r="D263"/>
      <c r="E263"/>
      <c r="F263"/>
      <c r="G263"/>
      <c r="H263" s="22"/>
      <c r="K263" s="77"/>
      <c r="L263" s="77"/>
      <c r="M263" s="77"/>
      <c r="N263" s="77"/>
    </row>
    <row r="264" spans="1:14" outlineLevel="1" x14ac:dyDescent="0.25">
      <c r="A264" s="25" t="s">
        <v>371</v>
      </c>
      <c r="D264"/>
      <c r="E264"/>
      <c r="F264"/>
      <c r="G264"/>
      <c r="H264" s="22"/>
      <c r="K264" s="77"/>
      <c r="L264" s="77"/>
      <c r="M264" s="77"/>
      <c r="N264" s="77"/>
    </row>
    <row r="265" spans="1:14" outlineLevel="1" x14ac:dyDescent="0.25">
      <c r="A265" s="25" t="s">
        <v>372</v>
      </c>
      <c r="D265"/>
      <c r="E265"/>
      <c r="F265"/>
      <c r="G265"/>
      <c r="H265" s="22"/>
      <c r="K265" s="77"/>
      <c r="L265" s="77"/>
      <c r="M265" s="77"/>
      <c r="N265" s="77"/>
    </row>
    <row r="266" spans="1:14" outlineLevel="1" x14ac:dyDescent="0.25">
      <c r="A266" s="25" t="s">
        <v>373</v>
      </c>
      <c r="D266"/>
      <c r="E266"/>
      <c r="F266"/>
      <c r="G266"/>
      <c r="H266" s="22"/>
      <c r="K266" s="77"/>
      <c r="L266" s="77"/>
      <c r="M266" s="77"/>
      <c r="N266" s="77"/>
    </row>
    <row r="267" spans="1:14" outlineLevel="1" x14ac:dyDescent="0.25">
      <c r="A267" s="25" t="s">
        <v>374</v>
      </c>
      <c r="D267"/>
      <c r="E267"/>
      <c r="F267"/>
      <c r="G267"/>
      <c r="H267" s="22"/>
      <c r="K267" s="77"/>
      <c r="L267" s="77"/>
      <c r="M267" s="77"/>
      <c r="N267" s="77"/>
    </row>
    <row r="268" spans="1:14" outlineLevel="1" x14ac:dyDescent="0.25">
      <c r="A268" s="25" t="s">
        <v>375</v>
      </c>
      <c r="D268"/>
      <c r="E268"/>
      <c r="F268"/>
      <c r="G268"/>
      <c r="H268" s="22"/>
      <c r="K268" s="77"/>
      <c r="L268" s="77"/>
      <c r="M268" s="77"/>
      <c r="N268" s="77"/>
    </row>
    <row r="269" spans="1:14" outlineLevel="1" x14ac:dyDescent="0.25">
      <c r="A269" s="25" t="s">
        <v>376</v>
      </c>
      <c r="D269"/>
      <c r="E269"/>
      <c r="F269"/>
      <c r="G269"/>
      <c r="H269" s="22"/>
      <c r="K269" s="77"/>
      <c r="L269" s="77"/>
      <c r="M269" s="77"/>
      <c r="N269" s="77"/>
    </row>
    <row r="270" spans="1:14" outlineLevel="1" x14ac:dyDescent="0.25">
      <c r="A270" s="25" t="s">
        <v>377</v>
      </c>
      <c r="D270"/>
      <c r="E270"/>
      <c r="F270"/>
      <c r="G270"/>
      <c r="H270" s="22"/>
      <c r="K270" s="77"/>
      <c r="L270" s="77"/>
      <c r="M270" s="77"/>
      <c r="N270" s="77"/>
    </row>
    <row r="271" spans="1:14" outlineLevel="1" x14ac:dyDescent="0.25">
      <c r="A271" s="25" t="s">
        <v>378</v>
      </c>
      <c r="D271"/>
      <c r="E271"/>
      <c r="F271"/>
      <c r="G271"/>
      <c r="H271" s="22"/>
      <c r="K271" s="77"/>
      <c r="L271" s="77"/>
      <c r="M271" s="77"/>
      <c r="N271" s="77"/>
    </row>
    <row r="272" spans="1:14" outlineLevel="1" x14ac:dyDescent="0.25">
      <c r="A272" s="25" t="s">
        <v>379</v>
      </c>
      <c r="D272"/>
      <c r="E272"/>
      <c r="F272"/>
      <c r="G272"/>
      <c r="H272" s="22"/>
      <c r="K272" s="77"/>
      <c r="L272" s="77"/>
      <c r="M272" s="77"/>
      <c r="N272" s="77"/>
    </row>
    <row r="273" spans="1:14" outlineLevel="1" x14ac:dyDescent="0.25">
      <c r="A273" s="25" t="s">
        <v>380</v>
      </c>
      <c r="D273"/>
      <c r="E273"/>
      <c r="F273"/>
      <c r="G273"/>
      <c r="H273" s="22"/>
      <c r="K273" s="77"/>
      <c r="L273" s="77"/>
      <c r="M273" s="77"/>
      <c r="N273" s="77"/>
    </row>
    <row r="274" spans="1:14" outlineLevel="1" x14ac:dyDescent="0.25">
      <c r="A274" s="25" t="s">
        <v>381</v>
      </c>
      <c r="D274"/>
      <c r="E274"/>
      <c r="F274"/>
      <c r="G274"/>
      <c r="H274" s="22"/>
      <c r="K274" s="77"/>
      <c r="L274" s="77"/>
      <c r="M274" s="77"/>
      <c r="N274" s="77"/>
    </row>
    <row r="275" spans="1:14" outlineLevel="1" x14ac:dyDescent="0.25">
      <c r="A275" s="25" t="s">
        <v>382</v>
      </c>
      <c r="D275"/>
      <c r="E275"/>
      <c r="F275"/>
      <c r="G275"/>
      <c r="H275" s="22"/>
      <c r="K275" s="77"/>
      <c r="L275" s="77"/>
      <c r="M275" s="77"/>
      <c r="N275" s="77"/>
    </row>
    <row r="276" spans="1:14" outlineLevel="1" x14ac:dyDescent="0.25">
      <c r="A276" s="25" t="s">
        <v>383</v>
      </c>
      <c r="D276"/>
      <c r="E276"/>
      <c r="F276"/>
      <c r="G276"/>
      <c r="H276" s="22"/>
      <c r="K276" s="77"/>
      <c r="L276" s="77"/>
      <c r="M276" s="77"/>
      <c r="N276" s="77"/>
    </row>
    <row r="277" spans="1:14" outlineLevel="1" x14ac:dyDescent="0.25">
      <c r="A277" s="25" t="s">
        <v>384</v>
      </c>
      <c r="D277"/>
      <c r="E277"/>
      <c r="F277"/>
      <c r="G277"/>
      <c r="H277" s="22"/>
      <c r="K277" s="77"/>
      <c r="L277" s="77"/>
      <c r="M277" s="77"/>
      <c r="N277" s="77"/>
    </row>
    <row r="278" spans="1:14" outlineLevel="1" x14ac:dyDescent="0.25">
      <c r="A278" s="25" t="s">
        <v>385</v>
      </c>
      <c r="D278"/>
      <c r="E278"/>
      <c r="F278"/>
      <c r="G278"/>
      <c r="H278" s="22"/>
      <c r="K278" s="77"/>
      <c r="L278" s="77"/>
      <c r="M278" s="77"/>
      <c r="N278" s="77"/>
    </row>
    <row r="279" spans="1:14" outlineLevel="1" x14ac:dyDescent="0.25">
      <c r="A279" s="25" t="s">
        <v>386</v>
      </c>
      <c r="D279"/>
      <c r="E279"/>
      <c r="F279"/>
      <c r="G279"/>
      <c r="H279" s="22"/>
      <c r="K279" s="77"/>
      <c r="L279" s="77"/>
      <c r="M279" s="77"/>
      <c r="N279" s="77"/>
    </row>
    <row r="280" spans="1:14" outlineLevel="1" x14ac:dyDescent="0.25">
      <c r="A280" s="25" t="s">
        <v>387</v>
      </c>
      <c r="D280"/>
      <c r="E280"/>
      <c r="F280"/>
      <c r="G280"/>
      <c r="H280" s="22"/>
      <c r="K280" s="77"/>
      <c r="L280" s="77"/>
      <c r="M280" s="77"/>
      <c r="N280" s="77"/>
    </row>
    <row r="281" spans="1:14" outlineLevel="1" x14ac:dyDescent="0.25">
      <c r="A281" s="25" t="s">
        <v>388</v>
      </c>
      <c r="D281"/>
      <c r="E281"/>
      <c r="F281"/>
      <c r="G281"/>
      <c r="H281" s="22"/>
      <c r="K281" s="77"/>
      <c r="L281" s="77"/>
      <c r="M281" s="77"/>
      <c r="N281" s="77"/>
    </row>
    <row r="282" spans="1:14" outlineLevel="1" x14ac:dyDescent="0.25">
      <c r="A282" s="25" t="s">
        <v>389</v>
      </c>
      <c r="D282"/>
      <c r="E282"/>
      <c r="F282"/>
      <c r="G282"/>
      <c r="H282" s="22"/>
      <c r="K282" s="77"/>
      <c r="L282" s="77"/>
      <c r="M282" s="77"/>
      <c r="N282" s="77"/>
    </row>
    <row r="283" spans="1:14" outlineLevel="1" x14ac:dyDescent="0.25">
      <c r="A283" s="25" t="s">
        <v>390</v>
      </c>
      <c r="D283"/>
      <c r="E283"/>
      <c r="F283"/>
      <c r="G283"/>
      <c r="H283" s="22"/>
      <c r="K283" s="77"/>
      <c r="L283" s="77"/>
      <c r="M283" s="77"/>
      <c r="N283" s="77"/>
    </row>
    <row r="284" spans="1:14" outlineLevel="1" x14ac:dyDescent="0.25">
      <c r="A284" s="25" t="s">
        <v>391</v>
      </c>
      <c r="D284"/>
      <c r="E284"/>
      <c r="F284"/>
      <c r="G284"/>
      <c r="H284" s="22"/>
      <c r="K284" s="77"/>
      <c r="L284" s="77"/>
      <c r="M284" s="77"/>
      <c r="N284" s="77"/>
    </row>
    <row r="285" spans="1:14" ht="37.5" x14ac:dyDescent="0.25">
      <c r="A285" s="36"/>
      <c r="B285" s="36" t="s">
        <v>392</v>
      </c>
      <c r="C285" s="36" t="s">
        <v>393</v>
      </c>
      <c r="D285" s="36" t="s">
        <v>393</v>
      </c>
      <c r="E285" s="36"/>
      <c r="F285" s="37"/>
      <c r="G285" s="38"/>
      <c r="H285" s="22"/>
      <c r="I285" s="29"/>
      <c r="J285" s="29"/>
      <c r="K285" s="29"/>
      <c r="L285" s="29"/>
      <c r="M285" s="31"/>
    </row>
    <row r="286" spans="1:14" ht="18.75" x14ac:dyDescent="0.25">
      <c r="A286" s="78" t="s">
        <v>394</v>
      </c>
      <c r="B286" s="79"/>
      <c r="C286" s="79"/>
      <c r="D286" s="79"/>
      <c r="E286" s="79"/>
      <c r="F286" s="80"/>
      <c r="G286" s="79"/>
      <c r="H286" s="22"/>
      <c r="I286" s="29"/>
      <c r="J286" s="29"/>
      <c r="K286" s="29"/>
      <c r="L286" s="29"/>
      <c r="M286" s="31"/>
    </row>
    <row r="287" spans="1:14" ht="18.75" x14ac:dyDescent="0.25">
      <c r="A287" s="78" t="s">
        <v>395</v>
      </c>
      <c r="B287" s="79"/>
      <c r="C287" s="79"/>
      <c r="D287" s="79"/>
      <c r="E287" s="79"/>
      <c r="F287" s="80"/>
      <c r="G287" s="79"/>
      <c r="H287" s="22"/>
      <c r="I287" s="29"/>
      <c r="J287" s="29"/>
      <c r="K287" s="29"/>
      <c r="L287" s="29"/>
      <c r="M287" s="31"/>
    </row>
    <row r="288" spans="1:14" x14ac:dyDescent="0.25">
      <c r="A288" s="25" t="s">
        <v>396</v>
      </c>
      <c r="B288" s="41" t="s">
        <v>397</v>
      </c>
      <c r="C288" s="40">
        <f>ROW(B38)</f>
        <v>38</v>
      </c>
      <c r="D288" s="54"/>
      <c r="E288" s="54"/>
      <c r="F288" s="54"/>
      <c r="G288" s="54"/>
      <c r="H288" s="22"/>
      <c r="I288" s="41"/>
      <c r="J288" s="40"/>
      <c r="L288" s="54"/>
      <c r="M288" s="54"/>
      <c r="N288" s="54"/>
    </row>
    <row r="289" spans="1:14" x14ac:dyDescent="0.25">
      <c r="A289" s="25" t="s">
        <v>398</v>
      </c>
      <c r="B289" s="41" t="s">
        <v>399</v>
      </c>
      <c r="C289" s="40">
        <f>ROW(B39)</f>
        <v>39</v>
      </c>
      <c r="E289" s="54"/>
      <c r="F289" s="54"/>
      <c r="H289" s="22"/>
      <c r="I289" s="41"/>
      <c r="J289" s="40"/>
      <c r="L289" s="54"/>
      <c r="M289" s="54"/>
    </row>
    <row r="290" spans="1:14" x14ac:dyDescent="0.25">
      <c r="A290" s="25" t="s">
        <v>400</v>
      </c>
      <c r="B290" s="41" t="s">
        <v>401</v>
      </c>
      <c r="C290" s="40" t="str">
        <f>ROW('[1]B1. HTT Mortgage Assets'!B43)&amp; " for Mortgage Assets"</f>
        <v>43 for Mortgage Assets</v>
      </c>
      <c r="D290" s="40" t="str">
        <f>ROW('[1]B2. HTT Public Sector Assets'!B48)&amp; " for Public Sector Assets"</f>
        <v>48 for Public Sector Assets</v>
      </c>
      <c r="E290" s="81"/>
      <c r="F290" s="54"/>
      <c r="G290" s="81"/>
      <c r="H290" s="22"/>
      <c r="I290" s="41"/>
      <c r="J290" s="40"/>
      <c r="K290" s="40"/>
      <c r="L290" s="81"/>
      <c r="M290" s="54"/>
      <c r="N290" s="81"/>
    </row>
    <row r="291" spans="1:14" x14ac:dyDescent="0.25">
      <c r="A291" s="25" t="s">
        <v>402</v>
      </c>
      <c r="B291" s="41" t="s">
        <v>403</v>
      </c>
      <c r="C291" s="40">
        <f>ROW(B52)</f>
        <v>52</v>
      </c>
      <c r="H291" s="22"/>
      <c r="I291" s="41"/>
      <c r="J291" s="40"/>
    </row>
    <row r="292" spans="1:14" x14ac:dyDescent="0.25">
      <c r="A292" s="25" t="s">
        <v>404</v>
      </c>
      <c r="B292" s="41" t="s">
        <v>405</v>
      </c>
      <c r="C292" s="82" t="str">
        <f>ROW('[1]B1. HTT Mortgage Assets'!B186)&amp;" for Residential Mortgage Assets"</f>
        <v>186 for Residential Mortgage Assets</v>
      </c>
      <c r="D292" s="40" t="str">
        <f>ROW('[1]B1. HTT Mortgage Assets'!B287 )&amp; " for Commercial Mortgage Assets"</f>
        <v>287 for Commercial Mortgage Assets</v>
      </c>
      <c r="E292" s="81"/>
      <c r="F292" s="40" t="str">
        <f>ROW('[1]B2. HTT Public Sector Assets'!B18)&amp; " for Public Sector Assets"</f>
        <v>18 for Public Sector Assets</v>
      </c>
      <c r="G292" s="81"/>
      <c r="H292" s="22"/>
      <c r="I292" s="41"/>
      <c r="J292" s="77"/>
      <c r="K292" s="40"/>
      <c r="L292" s="81"/>
      <c r="N292" s="81"/>
    </row>
    <row r="293" spans="1:14" x14ac:dyDescent="0.25">
      <c r="A293" s="25" t="s">
        <v>406</v>
      </c>
      <c r="B293" s="41" t="s">
        <v>407</v>
      </c>
      <c r="C293" s="40" t="str">
        <f>ROW('[1]B1. HTT Mortgage Assets'!B149)&amp;" for Mortgage Assets"</f>
        <v>149 for Mortgage Assets</v>
      </c>
      <c r="D293" s="40" t="str">
        <f>ROW('[1]B2. HTT Public Sector Assets'!B129)&amp;" for Public Sector Assets"</f>
        <v>129 for Public Sector Assets</v>
      </c>
      <c r="H293" s="22"/>
      <c r="I293" s="41"/>
      <c r="M293" s="81"/>
    </row>
    <row r="294" spans="1:14" x14ac:dyDescent="0.25">
      <c r="A294" s="25" t="s">
        <v>408</v>
      </c>
      <c r="B294" s="41" t="s">
        <v>409</v>
      </c>
      <c r="C294" s="40">
        <f>ROW(B111)</f>
        <v>111</v>
      </c>
      <c r="F294" s="81"/>
      <c r="H294" s="22"/>
      <c r="I294" s="41"/>
      <c r="J294" s="40"/>
      <c r="M294" s="81"/>
    </row>
    <row r="295" spans="1:14" x14ac:dyDescent="0.25">
      <c r="A295" s="25" t="s">
        <v>410</v>
      </c>
      <c r="B295" s="41" t="s">
        <v>411</v>
      </c>
      <c r="C295" s="40">
        <f>ROW(B163)</f>
        <v>163</v>
      </c>
      <c r="E295" s="81"/>
      <c r="F295" s="81"/>
      <c r="H295" s="22"/>
      <c r="I295" s="41"/>
      <c r="J295" s="40"/>
      <c r="L295" s="81"/>
      <c r="M295" s="81"/>
    </row>
    <row r="296" spans="1:14" x14ac:dyDescent="0.25">
      <c r="A296" s="25" t="s">
        <v>412</v>
      </c>
      <c r="B296" s="41" t="s">
        <v>413</v>
      </c>
      <c r="C296" s="40">
        <f>ROW(B137)</f>
        <v>137</v>
      </c>
      <c r="E296" s="81"/>
      <c r="F296" s="81"/>
      <c r="H296" s="22"/>
      <c r="I296" s="41"/>
      <c r="J296" s="40"/>
      <c r="L296" s="81"/>
      <c r="M296" s="81"/>
    </row>
    <row r="297" spans="1:14" ht="30" x14ac:dyDescent="0.25">
      <c r="A297" s="25" t="s">
        <v>414</v>
      </c>
      <c r="B297" s="25" t="s">
        <v>415</v>
      </c>
      <c r="C297" s="40" t="str">
        <f>ROW('[1]C. HTT Harmonised Glossary'!B17)&amp;" for Harmonised Glossary"</f>
        <v>17 for Harmonised Glossary</v>
      </c>
      <c r="E297" s="81"/>
      <c r="H297" s="22"/>
      <c r="J297" s="40"/>
      <c r="L297" s="81"/>
    </row>
    <row r="298" spans="1:14" x14ac:dyDescent="0.25">
      <c r="A298" s="25" t="s">
        <v>416</v>
      </c>
      <c r="B298" s="41" t="s">
        <v>417</v>
      </c>
      <c r="C298" s="40">
        <f>ROW(B65)</f>
        <v>65</v>
      </c>
      <c r="E298" s="81"/>
      <c r="H298" s="22"/>
      <c r="I298" s="41"/>
      <c r="J298" s="40"/>
      <c r="L298" s="81"/>
    </row>
    <row r="299" spans="1:14" x14ac:dyDescent="0.25">
      <c r="A299" s="25" t="s">
        <v>418</v>
      </c>
      <c r="B299" s="41" t="s">
        <v>419</v>
      </c>
      <c r="C299" s="40">
        <f>ROW(B88)</f>
        <v>88</v>
      </c>
      <c r="E299" s="81"/>
      <c r="H299" s="22"/>
      <c r="I299" s="41"/>
      <c r="J299" s="40"/>
      <c r="L299" s="81"/>
    </row>
    <row r="300" spans="1:14" x14ac:dyDescent="0.25">
      <c r="A300" s="25" t="s">
        <v>420</v>
      </c>
      <c r="B300" s="41" t="s">
        <v>421</v>
      </c>
      <c r="C300" s="40" t="str">
        <f>ROW('[1]B1. HTT Mortgage Assets'!B179)&amp; " for Mortgage Assets"</f>
        <v>179 for Mortgage Assets</v>
      </c>
      <c r="D300" s="40" t="str">
        <f>ROW('[1]B2. HTT Public Sector Assets'!B166)&amp; " for Public Sector Assets"</f>
        <v>166 for Public Sector Assets</v>
      </c>
      <c r="E300" s="81"/>
      <c r="H300" s="22"/>
      <c r="I300" s="41"/>
      <c r="J300" s="40"/>
      <c r="K300" s="40"/>
      <c r="L300" s="81"/>
    </row>
    <row r="301" spans="1:14" outlineLevel="1" x14ac:dyDescent="0.25">
      <c r="A301" s="25" t="s">
        <v>422</v>
      </c>
      <c r="B301" s="41"/>
      <c r="C301" s="40"/>
      <c r="D301" s="40"/>
      <c r="E301" s="81"/>
      <c r="H301" s="22"/>
      <c r="I301" s="41"/>
      <c r="J301" s="40"/>
      <c r="K301" s="40"/>
      <c r="L301" s="81"/>
    </row>
    <row r="302" spans="1:14" outlineLevel="1" x14ac:dyDescent="0.25">
      <c r="A302" s="25" t="s">
        <v>423</v>
      </c>
      <c r="B302" s="41"/>
      <c r="C302" s="40"/>
      <c r="D302" s="40"/>
      <c r="E302" s="81"/>
      <c r="H302" s="22"/>
      <c r="I302" s="41"/>
      <c r="J302" s="40"/>
      <c r="K302" s="40"/>
      <c r="L302" s="81"/>
    </row>
    <row r="303" spans="1:14" outlineLevel="1" x14ac:dyDescent="0.25">
      <c r="A303" s="25" t="s">
        <v>424</v>
      </c>
      <c r="B303" s="41"/>
      <c r="C303" s="40"/>
      <c r="D303" s="40"/>
      <c r="E303" s="81"/>
      <c r="H303" s="22"/>
      <c r="I303" s="41"/>
      <c r="J303" s="40"/>
      <c r="K303" s="40"/>
      <c r="L303" s="81"/>
    </row>
    <row r="304" spans="1:14" outlineLevel="1" x14ac:dyDescent="0.25">
      <c r="A304" s="25" t="s">
        <v>425</v>
      </c>
      <c r="B304" s="41"/>
      <c r="C304" s="40"/>
      <c r="D304" s="40"/>
      <c r="E304" s="81"/>
      <c r="H304" s="22"/>
      <c r="I304" s="41"/>
      <c r="J304" s="40"/>
      <c r="K304" s="40"/>
      <c r="L304" s="81"/>
    </row>
    <row r="305" spans="1:13" outlineLevel="1" x14ac:dyDescent="0.25">
      <c r="A305" s="25" t="s">
        <v>426</v>
      </c>
      <c r="B305" s="41"/>
      <c r="C305" s="40"/>
      <c r="D305" s="40"/>
      <c r="E305" s="81"/>
      <c r="H305" s="22"/>
      <c r="I305" s="41"/>
      <c r="J305" s="40"/>
      <c r="K305" s="40"/>
      <c r="L305" s="81"/>
    </row>
    <row r="306" spans="1:13" outlineLevel="1" x14ac:dyDescent="0.25">
      <c r="A306" s="25" t="s">
        <v>427</v>
      </c>
      <c r="B306" s="41"/>
      <c r="C306" s="40"/>
      <c r="D306" s="40"/>
      <c r="E306" s="81"/>
      <c r="H306" s="22"/>
      <c r="I306" s="41"/>
      <c r="J306" s="40"/>
      <c r="K306" s="40"/>
      <c r="L306" s="81"/>
    </row>
    <row r="307" spans="1:13" outlineLevel="1" x14ac:dyDescent="0.25">
      <c r="A307" s="25" t="s">
        <v>428</v>
      </c>
      <c r="B307" s="41"/>
      <c r="C307" s="40"/>
      <c r="D307" s="40"/>
      <c r="E307" s="81"/>
      <c r="H307" s="22"/>
      <c r="I307" s="41"/>
      <c r="J307" s="40"/>
      <c r="K307" s="40"/>
      <c r="L307" s="81"/>
    </row>
    <row r="308" spans="1:13" outlineLevel="1" x14ac:dyDescent="0.25">
      <c r="A308" s="25" t="s">
        <v>429</v>
      </c>
      <c r="B308" s="41"/>
      <c r="C308" s="40"/>
      <c r="D308" s="40"/>
      <c r="E308" s="81"/>
      <c r="H308" s="22"/>
      <c r="I308" s="41"/>
      <c r="J308" s="40"/>
      <c r="K308" s="40"/>
      <c r="L308" s="81"/>
    </row>
    <row r="309" spans="1:13" outlineLevel="1" x14ac:dyDescent="0.25">
      <c r="A309" s="25" t="s">
        <v>430</v>
      </c>
      <c r="B309" s="41"/>
      <c r="C309" s="40"/>
      <c r="D309" s="40"/>
      <c r="E309" s="81"/>
      <c r="H309" s="22"/>
      <c r="I309" s="41"/>
      <c r="J309" s="40"/>
      <c r="K309" s="40"/>
      <c r="L309" s="81"/>
    </row>
    <row r="310" spans="1:13" outlineLevel="1" x14ac:dyDescent="0.25">
      <c r="A310" s="25" t="s">
        <v>431</v>
      </c>
      <c r="H310" s="22"/>
    </row>
    <row r="311" spans="1:13" ht="37.5" x14ac:dyDescent="0.25">
      <c r="A311" s="37"/>
      <c r="B311" s="36" t="s">
        <v>27</v>
      </c>
      <c r="C311" s="37"/>
      <c r="D311" s="37"/>
      <c r="E311" s="37"/>
      <c r="F311" s="37"/>
      <c r="G311" s="38"/>
      <c r="H311" s="22"/>
      <c r="I311" s="29"/>
      <c r="J311" s="31"/>
      <c r="K311" s="31"/>
      <c r="L311" s="31"/>
      <c r="M311" s="31"/>
    </row>
    <row r="312" spans="1:13" x14ac:dyDescent="0.25">
      <c r="A312" s="25" t="s">
        <v>432</v>
      </c>
      <c r="B312" s="51" t="s">
        <v>433</v>
      </c>
      <c r="C312" s="25" t="s">
        <v>434</v>
      </c>
      <c r="H312" s="22"/>
      <c r="I312" s="51"/>
      <c r="J312" s="40"/>
    </row>
    <row r="313" spans="1:13" outlineLevel="1" x14ac:dyDescent="0.25">
      <c r="A313" s="25" t="s">
        <v>435</v>
      </c>
      <c r="B313" s="51"/>
      <c r="C313" s="40"/>
      <c r="H313" s="22"/>
      <c r="I313" s="51"/>
      <c r="J313" s="40"/>
    </row>
    <row r="314" spans="1:13" outlineLevel="1" x14ac:dyDescent="0.25">
      <c r="A314" s="25" t="s">
        <v>436</v>
      </c>
      <c r="B314" s="51"/>
      <c r="C314" s="40"/>
      <c r="H314" s="22"/>
      <c r="I314" s="51"/>
      <c r="J314" s="40"/>
    </row>
    <row r="315" spans="1:13" outlineLevel="1" x14ac:dyDescent="0.25">
      <c r="A315" s="25" t="s">
        <v>437</v>
      </c>
      <c r="B315" s="51"/>
      <c r="C315" s="40"/>
      <c r="H315" s="22"/>
      <c r="I315" s="51"/>
      <c r="J315" s="40"/>
    </row>
    <row r="316" spans="1:13" outlineLevel="1" x14ac:dyDescent="0.25">
      <c r="A316" s="25" t="s">
        <v>438</v>
      </c>
      <c r="B316" s="51"/>
      <c r="C316" s="40"/>
      <c r="H316" s="22"/>
      <c r="I316" s="51"/>
      <c r="J316" s="40"/>
    </row>
    <row r="317" spans="1:13" outlineLevel="1" x14ac:dyDescent="0.25">
      <c r="A317" s="25" t="s">
        <v>439</v>
      </c>
      <c r="B317" s="51"/>
      <c r="C317" s="40"/>
      <c r="H317" s="22"/>
      <c r="I317" s="51"/>
      <c r="J317" s="40"/>
    </row>
    <row r="318" spans="1:13" outlineLevel="1" x14ac:dyDescent="0.25">
      <c r="A318" s="25" t="s">
        <v>440</v>
      </c>
      <c r="B318" s="51"/>
      <c r="C318" s="40"/>
      <c r="H318" s="22"/>
      <c r="I318" s="51"/>
      <c r="J318" s="40"/>
    </row>
    <row r="319" spans="1:13" ht="18.75" x14ac:dyDescent="0.25">
      <c r="A319" s="37"/>
      <c r="B319" s="36" t="s">
        <v>28</v>
      </c>
      <c r="C319" s="37"/>
      <c r="D319" s="37"/>
      <c r="E319" s="37"/>
      <c r="F319" s="37"/>
      <c r="G319" s="38"/>
      <c r="H319" s="22"/>
      <c r="I319" s="29"/>
      <c r="J319" s="31"/>
      <c r="K319" s="31"/>
      <c r="L319" s="31"/>
      <c r="M319" s="31"/>
    </row>
    <row r="320" spans="1:13" ht="15" customHeight="1" outlineLevel="1" x14ac:dyDescent="0.25">
      <c r="A320" s="46"/>
      <c r="B320" s="47" t="s">
        <v>441</v>
      </c>
      <c r="C320" s="46"/>
      <c r="D320" s="46"/>
      <c r="E320" s="48"/>
      <c r="F320" s="49"/>
      <c r="G320" s="49"/>
      <c r="H320" s="22"/>
      <c r="L320" s="22"/>
      <c r="M320" s="22"/>
    </row>
    <row r="321" spans="1:8" outlineLevel="1" x14ac:dyDescent="0.25">
      <c r="A321" s="25" t="s">
        <v>442</v>
      </c>
      <c r="B321" s="41" t="s">
        <v>443</v>
      </c>
      <c r="C321" s="41"/>
      <c r="H321" s="22"/>
    </row>
    <row r="322" spans="1:8" outlineLevel="1" x14ac:dyDescent="0.25">
      <c r="A322" s="25" t="s">
        <v>444</v>
      </c>
      <c r="B322" s="41" t="s">
        <v>445</v>
      </c>
      <c r="C322" s="41"/>
      <c r="H322" s="22"/>
    </row>
    <row r="323" spans="1:8" outlineLevel="1" x14ac:dyDescent="0.25">
      <c r="A323" s="25" t="s">
        <v>446</v>
      </c>
      <c r="B323" s="41" t="s">
        <v>447</v>
      </c>
      <c r="C323" s="41"/>
      <c r="H323" s="22"/>
    </row>
    <row r="324" spans="1:8" outlineLevel="1" x14ac:dyDescent="0.25">
      <c r="A324" s="25" t="s">
        <v>448</v>
      </c>
      <c r="B324" s="41" t="s">
        <v>449</v>
      </c>
      <c r="H324" s="22"/>
    </row>
    <row r="325" spans="1:8" outlineLevel="1" x14ac:dyDescent="0.25">
      <c r="A325" s="25" t="s">
        <v>450</v>
      </c>
      <c r="B325" s="41" t="s">
        <v>451</v>
      </c>
      <c r="H325" s="22"/>
    </row>
    <row r="326" spans="1:8" outlineLevel="1" x14ac:dyDescent="0.25">
      <c r="A326" s="25" t="s">
        <v>452</v>
      </c>
      <c r="B326" s="41" t="s">
        <v>453</v>
      </c>
      <c r="H326" s="22"/>
    </row>
    <row r="327" spans="1:8" outlineLevel="1" x14ac:dyDescent="0.25">
      <c r="A327" s="25" t="s">
        <v>454</v>
      </c>
      <c r="B327" s="41" t="s">
        <v>455</v>
      </c>
      <c r="H327" s="22"/>
    </row>
    <row r="328" spans="1:8" outlineLevel="1" x14ac:dyDescent="0.25">
      <c r="A328" s="25" t="s">
        <v>456</v>
      </c>
      <c r="B328" s="41" t="s">
        <v>457</v>
      </c>
      <c r="H328" s="22"/>
    </row>
    <row r="329" spans="1:8" outlineLevel="1" x14ac:dyDescent="0.25">
      <c r="A329" s="25" t="s">
        <v>458</v>
      </c>
      <c r="B329" s="41" t="s">
        <v>459</v>
      </c>
      <c r="H329" s="22"/>
    </row>
    <row r="330" spans="1:8" outlineLevel="1" x14ac:dyDescent="0.25">
      <c r="A330" s="25" t="s">
        <v>460</v>
      </c>
      <c r="B330" s="60" t="s">
        <v>461</v>
      </c>
      <c r="H330" s="22"/>
    </row>
    <row r="331" spans="1:8" outlineLevel="1" x14ac:dyDescent="0.25">
      <c r="A331" s="25" t="s">
        <v>462</v>
      </c>
      <c r="B331" s="60" t="s">
        <v>461</v>
      </c>
      <c r="H331" s="22"/>
    </row>
    <row r="332" spans="1:8" outlineLevel="1" x14ac:dyDescent="0.25">
      <c r="A332" s="25" t="s">
        <v>463</v>
      </c>
      <c r="B332" s="60" t="s">
        <v>461</v>
      </c>
      <c r="H332" s="22"/>
    </row>
    <row r="333" spans="1:8" outlineLevel="1" x14ac:dyDescent="0.25">
      <c r="A333" s="25" t="s">
        <v>464</v>
      </c>
      <c r="B333" s="60" t="s">
        <v>461</v>
      </c>
      <c r="H333" s="22"/>
    </row>
    <row r="334" spans="1:8" outlineLevel="1" x14ac:dyDescent="0.25">
      <c r="A334" s="25" t="s">
        <v>465</v>
      </c>
      <c r="B334" s="60" t="s">
        <v>461</v>
      </c>
      <c r="H334" s="22"/>
    </row>
    <row r="335" spans="1:8" outlineLevel="1" x14ac:dyDescent="0.25">
      <c r="A335" s="25" t="s">
        <v>466</v>
      </c>
      <c r="B335" s="60" t="s">
        <v>461</v>
      </c>
      <c r="H335" s="22"/>
    </row>
    <row r="336" spans="1:8" outlineLevel="1" x14ac:dyDescent="0.25">
      <c r="A336" s="25" t="s">
        <v>467</v>
      </c>
      <c r="B336" s="60" t="s">
        <v>461</v>
      </c>
      <c r="H336" s="22"/>
    </row>
    <row r="337" spans="1:8" outlineLevel="1" x14ac:dyDescent="0.25">
      <c r="A337" s="25" t="s">
        <v>468</v>
      </c>
      <c r="B337" s="60" t="s">
        <v>461</v>
      </c>
      <c r="H337" s="22"/>
    </row>
    <row r="338" spans="1:8" outlineLevel="1" x14ac:dyDescent="0.25">
      <c r="A338" s="25" t="s">
        <v>469</v>
      </c>
      <c r="B338" s="60" t="s">
        <v>461</v>
      </c>
      <c r="H338" s="22"/>
    </row>
    <row r="339" spans="1:8" outlineLevel="1" x14ac:dyDescent="0.25">
      <c r="A339" s="25" t="s">
        <v>470</v>
      </c>
      <c r="B339" s="60" t="s">
        <v>461</v>
      </c>
      <c r="H339" s="22"/>
    </row>
    <row r="340" spans="1:8" outlineLevel="1" x14ac:dyDescent="0.25">
      <c r="A340" s="25" t="s">
        <v>471</v>
      </c>
      <c r="B340" s="60" t="s">
        <v>461</v>
      </c>
      <c r="H340" s="22"/>
    </row>
    <row r="341" spans="1:8" outlineLevel="1" x14ac:dyDescent="0.25">
      <c r="A341" s="25" t="s">
        <v>472</v>
      </c>
      <c r="B341" s="60" t="s">
        <v>461</v>
      </c>
      <c r="H341" s="22"/>
    </row>
    <row r="342" spans="1:8" outlineLevel="1" x14ac:dyDescent="0.25">
      <c r="A342" s="25" t="s">
        <v>473</v>
      </c>
      <c r="B342" s="60" t="s">
        <v>461</v>
      </c>
      <c r="H342" s="22"/>
    </row>
    <row r="343" spans="1:8" outlineLevel="1" x14ac:dyDescent="0.25">
      <c r="A343" s="25" t="s">
        <v>474</v>
      </c>
      <c r="B343" s="60" t="s">
        <v>461</v>
      </c>
      <c r="H343" s="22"/>
    </row>
    <row r="344" spans="1:8" outlineLevel="1" x14ac:dyDescent="0.25">
      <c r="A344" s="25" t="s">
        <v>475</v>
      </c>
      <c r="B344" s="60" t="s">
        <v>461</v>
      </c>
      <c r="H344" s="22"/>
    </row>
    <row r="345" spans="1:8" outlineLevel="1" x14ac:dyDescent="0.25">
      <c r="A345" s="25" t="s">
        <v>476</v>
      </c>
      <c r="B345" s="60" t="s">
        <v>461</v>
      </c>
      <c r="H345" s="22"/>
    </row>
    <row r="346" spans="1:8" outlineLevel="1" x14ac:dyDescent="0.25">
      <c r="A346" s="25" t="s">
        <v>477</v>
      </c>
      <c r="B346" s="60" t="s">
        <v>461</v>
      </c>
      <c r="H346" s="22"/>
    </row>
    <row r="347" spans="1:8" outlineLevel="1" x14ac:dyDescent="0.25">
      <c r="A347" s="25" t="s">
        <v>478</v>
      </c>
      <c r="B347" s="60" t="s">
        <v>461</v>
      </c>
      <c r="H347" s="22"/>
    </row>
    <row r="348" spans="1:8" outlineLevel="1" x14ac:dyDescent="0.25">
      <c r="A348" s="25" t="s">
        <v>479</v>
      </c>
      <c r="B348" s="60" t="s">
        <v>461</v>
      </c>
      <c r="H348" s="22"/>
    </row>
    <row r="349" spans="1:8" outlineLevel="1" x14ac:dyDescent="0.25">
      <c r="A349" s="25" t="s">
        <v>480</v>
      </c>
      <c r="B349" s="60" t="s">
        <v>461</v>
      </c>
      <c r="H349" s="22"/>
    </row>
    <row r="350" spans="1:8" outlineLevel="1" x14ac:dyDescent="0.25">
      <c r="A350" s="25" t="s">
        <v>481</v>
      </c>
      <c r="B350" s="60" t="s">
        <v>461</v>
      </c>
      <c r="H350" s="22"/>
    </row>
    <row r="351" spans="1:8" outlineLevel="1" x14ac:dyDescent="0.25">
      <c r="A351" s="25" t="s">
        <v>482</v>
      </c>
      <c r="B351" s="60" t="s">
        <v>461</v>
      </c>
      <c r="H351" s="22"/>
    </row>
    <row r="352" spans="1:8" outlineLevel="1" x14ac:dyDescent="0.25">
      <c r="A352" s="25" t="s">
        <v>483</v>
      </c>
      <c r="B352" s="60" t="s">
        <v>461</v>
      </c>
      <c r="H352" s="22"/>
    </row>
    <row r="353" spans="1:8" outlineLevel="1" x14ac:dyDescent="0.25">
      <c r="A353" s="25" t="s">
        <v>484</v>
      </c>
      <c r="B353" s="60" t="s">
        <v>461</v>
      </c>
      <c r="H353" s="22"/>
    </row>
    <row r="354" spans="1:8" outlineLevel="1" x14ac:dyDescent="0.25">
      <c r="A354" s="25" t="s">
        <v>485</v>
      </c>
      <c r="B354" s="60" t="s">
        <v>461</v>
      </c>
      <c r="H354" s="22"/>
    </row>
    <row r="355" spans="1:8" outlineLevel="1" x14ac:dyDescent="0.25">
      <c r="A355" s="25" t="s">
        <v>486</v>
      </c>
      <c r="B355" s="60" t="s">
        <v>461</v>
      </c>
      <c r="H355" s="22"/>
    </row>
    <row r="356" spans="1:8" outlineLevel="1" x14ac:dyDescent="0.25">
      <c r="A356" s="25" t="s">
        <v>487</v>
      </c>
      <c r="B356" s="60" t="s">
        <v>461</v>
      </c>
      <c r="H356" s="22"/>
    </row>
    <row r="357" spans="1:8" outlineLevel="1" x14ac:dyDescent="0.25">
      <c r="A357" s="25" t="s">
        <v>488</v>
      </c>
      <c r="B357" s="60" t="s">
        <v>461</v>
      </c>
      <c r="H357" s="22"/>
    </row>
    <row r="358" spans="1:8" outlineLevel="1" x14ac:dyDescent="0.25">
      <c r="A358" s="25" t="s">
        <v>489</v>
      </c>
      <c r="B358" s="60" t="s">
        <v>461</v>
      </c>
      <c r="H358" s="22"/>
    </row>
    <row r="359" spans="1:8" outlineLevel="1" x14ac:dyDescent="0.25">
      <c r="A359" s="25" t="s">
        <v>490</v>
      </c>
      <c r="B359" s="60" t="s">
        <v>461</v>
      </c>
      <c r="H359" s="22"/>
    </row>
    <row r="360" spans="1:8" outlineLevel="1" x14ac:dyDescent="0.25">
      <c r="A360" s="25" t="s">
        <v>491</v>
      </c>
      <c r="B360" s="60" t="s">
        <v>461</v>
      </c>
      <c r="H360" s="22"/>
    </row>
    <row r="361" spans="1:8" outlineLevel="1" x14ac:dyDescent="0.25">
      <c r="A361" s="25" t="s">
        <v>492</v>
      </c>
      <c r="B361" s="60" t="s">
        <v>461</v>
      </c>
      <c r="H361" s="22"/>
    </row>
    <row r="362" spans="1:8" outlineLevel="1" x14ac:dyDescent="0.25">
      <c r="A362" s="25" t="s">
        <v>493</v>
      </c>
      <c r="B362" s="60" t="s">
        <v>461</v>
      </c>
      <c r="H362" s="22"/>
    </row>
    <row r="363" spans="1:8" outlineLevel="1" x14ac:dyDescent="0.25">
      <c r="A363" s="25" t="s">
        <v>494</v>
      </c>
      <c r="B363" s="60" t="s">
        <v>461</v>
      </c>
      <c r="H363" s="22"/>
    </row>
    <row r="364" spans="1:8" outlineLevel="1" x14ac:dyDescent="0.25">
      <c r="A364" s="25" t="s">
        <v>495</v>
      </c>
      <c r="B364" s="60" t="s">
        <v>461</v>
      </c>
      <c r="H364" s="22"/>
    </row>
    <row r="365" spans="1:8" outlineLevel="1" x14ac:dyDescent="0.25">
      <c r="A365" s="25" t="s">
        <v>496</v>
      </c>
      <c r="B365" s="60" t="s">
        <v>461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G4" sqref="G4"/>
    </sheetView>
  </sheetViews>
  <sheetFormatPr defaultColWidth="8.85546875" defaultRowHeight="15" outlineLevelRow="1" x14ac:dyDescent="0.25"/>
  <cols>
    <col min="1" max="1" width="13.85546875" style="44" customWidth="1"/>
    <col min="2" max="2" width="60.85546875" style="44" customWidth="1"/>
    <col min="3" max="3" width="41" style="44" customWidth="1"/>
    <col min="4" max="4" width="40.85546875" style="44" customWidth="1"/>
    <col min="5" max="5" width="6.7109375" style="44" customWidth="1"/>
    <col min="6" max="6" width="41.5703125" style="44" customWidth="1"/>
    <col min="7" max="7" width="41.5703125" style="84" customWidth="1"/>
    <col min="8" max="16384" width="8.85546875" style="86"/>
  </cols>
  <sheetData>
    <row r="1" spans="1:7" ht="31.5" x14ac:dyDescent="0.25">
      <c r="A1" s="83" t="s">
        <v>497</v>
      </c>
      <c r="B1" s="83"/>
      <c r="C1" s="84"/>
      <c r="D1" s="84"/>
      <c r="E1" s="84"/>
      <c r="F1" s="85" t="s">
        <v>18</v>
      </c>
    </row>
    <row r="2" spans="1:7" ht="15.75" thickBot="1" x14ac:dyDescent="0.3">
      <c r="A2" s="84"/>
      <c r="B2" s="84"/>
      <c r="C2" s="84"/>
      <c r="D2" s="84"/>
      <c r="E2" s="84"/>
      <c r="F2" s="84"/>
    </row>
    <row r="3" spans="1:7" ht="19.5" thickBot="1" x14ac:dyDescent="0.3">
      <c r="A3" s="87"/>
      <c r="B3" s="88" t="s">
        <v>19</v>
      </c>
      <c r="C3" s="89" t="s">
        <v>20</v>
      </c>
      <c r="D3" s="87"/>
      <c r="E3" s="87"/>
      <c r="F3" s="84"/>
      <c r="G3" s="87"/>
    </row>
    <row r="4" spans="1:7" ht="15.75" thickBot="1" x14ac:dyDescent="0.3"/>
    <row r="5" spans="1:7" ht="18.75" x14ac:dyDescent="0.25">
      <c r="A5" s="90"/>
      <c r="B5" s="91" t="s">
        <v>498</v>
      </c>
      <c r="C5" s="90"/>
      <c r="E5" s="92"/>
      <c r="F5" s="92"/>
    </row>
    <row r="6" spans="1:7" x14ac:dyDescent="0.25">
      <c r="B6" s="93" t="s">
        <v>499</v>
      </c>
    </row>
    <row r="7" spans="1:7" x14ac:dyDescent="0.25">
      <c r="B7" s="94" t="s">
        <v>500</v>
      </c>
    </row>
    <row r="8" spans="1:7" ht="15.75" thickBot="1" x14ac:dyDescent="0.3">
      <c r="B8" s="95" t="s">
        <v>501</v>
      </c>
    </row>
    <row r="9" spans="1:7" x14ac:dyDescent="0.25">
      <c r="B9" s="96"/>
    </row>
    <row r="10" spans="1:7" ht="37.5" x14ac:dyDescent="0.25">
      <c r="A10" s="97" t="s">
        <v>29</v>
      </c>
      <c r="B10" s="97" t="s">
        <v>499</v>
      </c>
      <c r="C10" s="98"/>
      <c r="D10" s="98"/>
      <c r="E10" s="98"/>
      <c r="F10" s="98"/>
      <c r="G10" s="99"/>
    </row>
    <row r="11" spans="1:7" ht="15" customHeight="1" x14ac:dyDescent="0.25">
      <c r="A11" s="100"/>
      <c r="B11" s="101" t="s">
        <v>502</v>
      </c>
      <c r="C11" s="100" t="s">
        <v>62</v>
      </c>
      <c r="D11" s="100"/>
      <c r="E11" s="100"/>
      <c r="F11" s="102" t="s">
        <v>503</v>
      </c>
      <c r="G11" s="102"/>
    </row>
    <row r="12" spans="1:7" x14ac:dyDescent="0.25">
      <c r="A12" s="44" t="s">
        <v>504</v>
      </c>
      <c r="B12" s="44" t="s">
        <v>505</v>
      </c>
      <c r="C12" s="71">
        <v>51194.484949129881</v>
      </c>
      <c r="F12" s="57">
        <f>IF($C$15=0,"",IF(C12="[for completion]","",C12/$C$15))</f>
        <v>1</v>
      </c>
    </row>
    <row r="13" spans="1:7" x14ac:dyDescent="0.25">
      <c r="A13" s="44" t="s">
        <v>506</v>
      </c>
      <c r="B13" s="44" t="s">
        <v>507</v>
      </c>
      <c r="C13" s="44">
        <v>0</v>
      </c>
      <c r="F13" s="57">
        <f>IF($C$15=0,"",IF(C13="[for completion]","",C13/$C$15))</f>
        <v>0</v>
      </c>
    </row>
    <row r="14" spans="1:7" x14ac:dyDescent="0.25">
      <c r="A14" s="44" t="s">
        <v>508</v>
      </c>
      <c r="B14" s="44" t="s">
        <v>101</v>
      </c>
      <c r="C14" s="44">
        <v>0</v>
      </c>
      <c r="F14" s="57">
        <f>IF($C$15=0,"",IF(C14="[for completion]","",C14/$C$15))</f>
        <v>0</v>
      </c>
    </row>
    <row r="15" spans="1:7" x14ac:dyDescent="0.25">
      <c r="A15" s="44" t="s">
        <v>509</v>
      </c>
      <c r="B15" s="103" t="s">
        <v>103</v>
      </c>
      <c r="C15" s="71">
        <f>SUM(C12:C14)</f>
        <v>51194.484949129881</v>
      </c>
      <c r="F15" s="104">
        <f>SUM(F12:F14)</f>
        <v>1</v>
      </c>
    </row>
    <row r="16" spans="1:7" outlineLevel="1" x14ac:dyDescent="0.25">
      <c r="A16" s="44" t="s">
        <v>510</v>
      </c>
      <c r="B16" s="105"/>
      <c r="F16" s="57"/>
    </row>
    <row r="17" spans="1:7" outlineLevel="1" x14ac:dyDescent="0.25">
      <c r="A17" s="44" t="s">
        <v>511</v>
      </c>
      <c r="B17" s="105"/>
      <c r="F17" s="57"/>
    </row>
    <row r="18" spans="1:7" outlineLevel="1" x14ac:dyDescent="0.25">
      <c r="A18" s="44" t="s">
        <v>512</v>
      </c>
      <c r="B18" s="105"/>
      <c r="F18" s="57"/>
    </row>
    <row r="19" spans="1:7" outlineLevel="1" x14ac:dyDescent="0.25">
      <c r="A19" s="44" t="s">
        <v>513</v>
      </c>
      <c r="B19" s="105"/>
      <c r="F19" s="57"/>
    </row>
    <row r="20" spans="1:7" outlineLevel="1" x14ac:dyDescent="0.25">
      <c r="A20" s="44" t="s">
        <v>514</v>
      </c>
      <c r="B20" s="105"/>
      <c r="F20" s="57"/>
    </row>
    <row r="21" spans="1:7" outlineLevel="1" x14ac:dyDescent="0.25">
      <c r="A21" s="44" t="s">
        <v>515</v>
      </c>
      <c r="B21" s="105"/>
      <c r="F21" s="57"/>
    </row>
    <row r="22" spans="1:7" outlineLevel="1" x14ac:dyDescent="0.25">
      <c r="A22" s="44" t="s">
        <v>516</v>
      </c>
      <c r="B22" s="105"/>
      <c r="F22" s="57"/>
    </row>
    <row r="23" spans="1:7" outlineLevel="1" x14ac:dyDescent="0.25">
      <c r="A23" s="44" t="s">
        <v>517</v>
      </c>
      <c r="B23" s="105"/>
      <c r="F23" s="57"/>
    </row>
    <row r="24" spans="1:7" outlineLevel="1" x14ac:dyDescent="0.25">
      <c r="A24" s="44" t="s">
        <v>518</v>
      </c>
      <c r="B24" s="105"/>
      <c r="F24" s="57"/>
    </row>
    <row r="25" spans="1:7" outlineLevel="1" x14ac:dyDescent="0.25">
      <c r="A25" s="44" t="s">
        <v>519</v>
      </c>
      <c r="B25" s="105"/>
      <c r="F25" s="57"/>
    </row>
    <row r="26" spans="1:7" outlineLevel="1" x14ac:dyDescent="0.25">
      <c r="A26" s="44" t="s">
        <v>520</v>
      </c>
      <c r="B26" s="105"/>
      <c r="C26" s="86"/>
      <c r="D26" s="86"/>
      <c r="E26" s="86"/>
      <c r="F26" s="57"/>
    </row>
    <row r="27" spans="1:7" ht="15" customHeight="1" x14ac:dyDescent="0.25">
      <c r="A27" s="100"/>
      <c r="B27" s="101" t="s">
        <v>521</v>
      </c>
      <c r="C27" s="100" t="s">
        <v>522</v>
      </c>
      <c r="D27" s="100" t="s">
        <v>523</v>
      </c>
      <c r="E27" s="106"/>
      <c r="F27" s="100" t="s">
        <v>524</v>
      </c>
      <c r="G27" s="102"/>
    </row>
    <row r="28" spans="1:7" x14ac:dyDescent="0.25">
      <c r="A28" s="44" t="s">
        <v>525</v>
      </c>
      <c r="B28" s="44" t="s">
        <v>526</v>
      </c>
      <c r="C28" s="71">
        <v>182768</v>
      </c>
      <c r="D28" s="44" t="s">
        <v>69</v>
      </c>
      <c r="F28" s="71">
        <f>C28</f>
        <v>182768</v>
      </c>
    </row>
    <row r="29" spans="1:7" outlineLevel="1" x14ac:dyDescent="0.25">
      <c r="A29" s="44" t="s">
        <v>527</v>
      </c>
      <c r="B29" s="107"/>
    </row>
    <row r="30" spans="1:7" outlineLevel="1" x14ac:dyDescent="0.25">
      <c r="A30" s="44" t="s">
        <v>528</v>
      </c>
      <c r="B30" s="107"/>
    </row>
    <row r="31" spans="1:7" outlineLevel="1" x14ac:dyDescent="0.25">
      <c r="A31" s="44" t="s">
        <v>529</v>
      </c>
      <c r="B31" s="107"/>
    </row>
    <row r="32" spans="1:7" outlineLevel="1" x14ac:dyDescent="0.25">
      <c r="A32" s="44" t="s">
        <v>530</v>
      </c>
      <c r="B32" s="107"/>
    </row>
    <row r="33" spans="1:7" outlineLevel="1" x14ac:dyDescent="0.25">
      <c r="A33" s="44" t="s">
        <v>531</v>
      </c>
      <c r="B33" s="107"/>
    </row>
    <row r="34" spans="1:7" outlineLevel="1" x14ac:dyDescent="0.25">
      <c r="A34" s="44" t="s">
        <v>532</v>
      </c>
      <c r="B34" s="107"/>
    </row>
    <row r="35" spans="1:7" ht="15" customHeight="1" x14ac:dyDescent="0.25">
      <c r="A35" s="100"/>
      <c r="B35" s="101" t="s">
        <v>533</v>
      </c>
      <c r="C35" s="100" t="s">
        <v>534</v>
      </c>
      <c r="D35" s="100" t="s">
        <v>535</v>
      </c>
      <c r="E35" s="106"/>
      <c r="F35" s="102" t="s">
        <v>503</v>
      </c>
      <c r="G35" s="102"/>
    </row>
    <row r="36" spans="1:7" x14ac:dyDescent="0.25">
      <c r="A36" s="44" t="s">
        <v>536</v>
      </c>
      <c r="B36" s="44" t="s">
        <v>537</v>
      </c>
      <c r="C36" s="108">
        <v>4.9344522510777521E-4</v>
      </c>
      <c r="D36" s="44" t="s">
        <v>69</v>
      </c>
      <c r="F36" s="108">
        <f>C36</f>
        <v>4.9344522510777521E-4</v>
      </c>
    </row>
    <row r="37" spans="1:7" outlineLevel="1" x14ac:dyDescent="0.25">
      <c r="A37" s="44" t="s">
        <v>538</v>
      </c>
      <c r="C37" s="108"/>
      <c r="D37" s="108"/>
      <c r="F37" s="108"/>
    </row>
    <row r="38" spans="1:7" outlineLevel="1" x14ac:dyDescent="0.25">
      <c r="A38" s="44" t="s">
        <v>539</v>
      </c>
      <c r="C38" s="108"/>
      <c r="D38" s="108"/>
      <c r="F38" s="108"/>
    </row>
    <row r="39" spans="1:7" outlineLevel="1" x14ac:dyDescent="0.25">
      <c r="A39" s="44" t="s">
        <v>540</v>
      </c>
      <c r="C39" s="108"/>
      <c r="D39" s="108"/>
      <c r="F39" s="108"/>
    </row>
    <row r="40" spans="1:7" outlineLevel="1" x14ac:dyDescent="0.25">
      <c r="A40" s="44" t="s">
        <v>541</v>
      </c>
      <c r="C40" s="108"/>
      <c r="D40" s="108"/>
      <c r="F40" s="108"/>
    </row>
    <row r="41" spans="1:7" outlineLevel="1" x14ac:dyDescent="0.25">
      <c r="A41" s="44" t="s">
        <v>542</v>
      </c>
      <c r="C41" s="108"/>
      <c r="D41" s="108"/>
      <c r="F41" s="108"/>
    </row>
    <row r="42" spans="1:7" outlineLevel="1" x14ac:dyDescent="0.25">
      <c r="A42" s="44" t="s">
        <v>543</v>
      </c>
      <c r="C42" s="108"/>
      <c r="D42" s="108"/>
      <c r="F42" s="108"/>
    </row>
    <row r="43" spans="1:7" ht="15" customHeight="1" x14ac:dyDescent="0.25">
      <c r="A43" s="100"/>
      <c r="B43" s="101" t="s">
        <v>544</v>
      </c>
      <c r="C43" s="100" t="s">
        <v>534</v>
      </c>
      <c r="D43" s="100" t="s">
        <v>535</v>
      </c>
      <c r="E43" s="106"/>
      <c r="F43" s="102" t="s">
        <v>503</v>
      </c>
      <c r="G43" s="102"/>
    </row>
    <row r="44" spans="1:7" x14ac:dyDescent="0.25">
      <c r="A44" s="44" t="s">
        <v>545</v>
      </c>
      <c r="B44" s="109" t="s">
        <v>546</v>
      </c>
      <c r="C44" s="110">
        <f>SUM(C45:C72)</f>
        <v>0</v>
      </c>
      <c r="D44" s="110">
        <f>SUM(D45:D72)</f>
        <v>0</v>
      </c>
      <c r="E44" s="108"/>
      <c r="F44" s="110">
        <f>SUM(F45:F72)</f>
        <v>0</v>
      </c>
      <c r="G44" s="44"/>
    </row>
    <row r="45" spans="1:7" x14ac:dyDescent="0.25">
      <c r="A45" s="44" t="s">
        <v>547</v>
      </c>
      <c r="B45" s="44" t="s">
        <v>548</v>
      </c>
      <c r="C45" s="108">
        <v>0</v>
      </c>
      <c r="D45" s="108" t="s">
        <v>69</v>
      </c>
      <c r="E45" s="108"/>
      <c r="F45" s="108">
        <v>0</v>
      </c>
      <c r="G45" s="44"/>
    </row>
    <row r="46" spans="1:7" x14ac:dyDescent="0.25">
      <c r="A46" s="44" t="s">
        <v>549</v>
      </c>
      <c r="B46" s="44" t="s">
        <v>550</v>
      </c>
      <c r="C46" s="108">
        <v>0</v>
      </c>
      <c r="D46" s="108" t="s">
        <v>69</v>
      </c>
      <c r="E46" s="108"/>
      <c r="F46" s="108">
        <v>0</v>
      </c>
      <c r="G46" s="44"/>
    </row>
    <row r="47" spans="1:7" x14ac:dyDescent="0.25">
      <c r="A47" s="44" t="s">
        <v>551</v>
      </c>
      <c r="B47" s="44" t="s">
        <v>552</v>
      </c>
      <c r="C47" s="108">
        <v>0</v>
      </c>
      <c r="D47" s="108" t="s">
        <v>69</v>
      </c>
      <c r="E47" s="108"/>
      <c r="F47" s="108">
        <v>0</v>
      </c>
      <c r="G47" s="44"/>
    </row>
    <row r="48" spans="1:7" x14ac:dyDescent="0.25">
      <c r="A48" s="44" t="s">
        <v>553</v>
      </c>
      <c r="B48" s="44" t="s">
        <v>554</v>
      </c>
      <c r="C48" s="108">
        <v>0</v>
      </c>
      <c r="D48" s="108" t="s">
        <v>69</v>
      </c>
      <c r="E48" s="108"/>
      <c r="F48" s="108">
        <v>0</v>
      </c>
      <c r="G48" s="44"/>
    </row>
    <row r="49" spans="1:7" x14ac:dyDescent="0.25">
      <c r="A49" s="44" t="s">
        <v>555</v>
      </c>
      <c r="B49" s="44" t="s">
        <v>556</v>
      </c>
      <c r="C49" s="108">
        <v>0</v>
      </c>
      <c r="D49" s="108" t="s">
        <v>69</v>
      </c>
      <c r="E49" s="108"/>
      <c r="F49" s="108">
        <v>0</v>
      </c>
      <c r="G49" s="44"/>
    </row>
    <row r="50" spans="1:7" x14ac:dyDescent="0.25">
      <c r="A50" s="44" t="s">
        <v>557</v>
      </c>
      <c r="B50" s="44" t="s">
        <v>558</v>
      </c>
      <c r="C50" s="108">
        <v>0</v>
      </c>
      <c r="D50" s="108" t="s">
        <v>69</v>
      </c>
      <c r="E50" s="108"/>
      <c r="F50" s="108">
        <v>0</v>
      </c>
      <c r="G50" s="44"/>
    </row>
    <row r="51" spans="1:7" x14ac:dyDescent="0.25">
      <c r="A51" s="44" t="s">
        <v>559</v>
      </c>
      <c r="B51" s="44" t="s">
        <v>560</v>
      </c>
      <c r="C51" s="108">
        <v>0</v>
      </c>
      <c r="D51" s="108" t="s">
        <v>69</v>
      </c>
      <c r="E51" s="108"/>
      <c r="F51" s="108">
        <v>0</v>
      </c>
      <c r="G51" s="44"/>
    </row>
    <row r="52" spans="1:7" x14ac:dyDescent="0.25">
      <c r="A52" s="44" t="s">
        <v>561</v>
      </c>
      <c r="B52" s="44" t="s">
        <v>562</v>
      </c>
      <c r="C52" s="108">
        <v>0</v>
      </c>
      <c r="D52" s="108" t="s">
        <v>69</v>
      </c>
      <c r="E52" s="108"/>
      <c r="F52" s="108">
        <v>0</v>
      </c>
      <c r="G52" s="44"/>
    </row>
    <row r="53" spans="1:7" x14ac:dyDescent="0.25">
      <c r="A53" s="44" t="s">
        <v>563</v>
      </c>
      <c r="B53" s="44" t="s">
        <v>564</v>
      </c>
      <c r="C53" s="108">
        <v>0</v>
      </c>
      <c r="D53" s="108" t="s">
        <v>69</v>
      </c>
      <c r="E53" s="108"/>
      <c r="F53" s="108">
        <v>0</v>
      </c>
      <c r="G53" s="44"/>
    </row>
    <row r="54" spans="1:7" x14ac:dyDescent="0.25">
      <c r="A54" s="44" t="s">
        <v>565</v>
      </c>
      <c r="B54" s="44" t="s">
        <v>566</v>
      </c>
      <c r="C54" s="108">
        <v>0</v>
      </c>
      <c r="D54" s="108" t="s">
        <v>69</v>
      </c>
      <c r="E54" s="108"/>
      <c r="F54" s="108">
        <v>0</v>
      </c>
      <c r="G54" s="44"/>
    </row>
    <row r="55" spans="1:7" x14ac:dyDescent="0.25">
      <c r="A55" s="44" t="s">
        <v>567</v>
      </c>
      <c r="B55" s="44" t="s">
        <v>568</v>
      </c>
      <c r="C55" s="108">
        <v>0</v>
      </c>
      <c r="D55" s="108" t="s">
        <v>69</v>
      </c>
      <c r="E55" s="108"/>
      <c r="F55" s="108">
        <v>0</v>
      </c>
      <c r="G55" s="44"/>
    </row>
    <row r="56" spans="1:7" x14ac:dyDescent="0.25">
      <c r="A56" s="44" t="s">
        <v>569</v>
      </c>
      <c r="B56" s="44" t="s">
        <v>570</v>
      </c>
      <c r="C56" s="108">
        <v>0</v>
      </c>
      <c r="D56" s="108" t="s">
        <v>69</v>
      </c>
      <c r="E56" s="108"/>
      <c r="F56" s="108">
        <v>0</v>
      </c>
      <c r="G56" s="44"/>
    </row>
    <row r="57" spans="1:7" x14ac:dyDescent="0.25">
      <c r="A57" s="44" t="s">
        <v>571</v>
      </c>
      <c r="B57" s="44" t="s">
        <v>572</v>
      </c>
      <c r="C57" s="108">
        <v>0</v>
      </c>
      <c r="D57" s="108" t="s">
        <v>69</v>
      </c>
      <c r="E57" s="108"/>
      <c r="F57" s="108">
        <v>0</v>
      </c>
      <c r="G57" s="44"/>
    </row>
    <row r="58" spans="1:7" x14ac:dyDescent="0.25">
      <c r="A58" s="44" t="s">
        <v>573</v>
      </c>
      <c r="B58" s="44" t="s">
        <v>574</v>
      </c>
      <c r="C58" s="108">
        <v>0</v>
      </c>
      <c r="D58" s="108" t="s">
        <v>69</v>
      </c>
      <c r="E58" s="108"/>
      <c r="F58" s="108">
        <v>0</v>
      </c>
      <c r="G58" s="44"/>
    </row>
    <row r="59" spans="1:7" x14ac:dyDescent="0.25">
      <c r="A59" s="44" t="s">
        <v>575</v>
      </c>
      <c r="B59" s="44" t="s">
        <v>576</v>
      </c>
      <c r="C59" s="108">
        <v>0</v>
      </c>
      <c r="D59" s="108" t="s">
        <v>69</v>
      </c>
      <c r="E59" s="108"/>
      <c r="F59" s="108">
        <v>0</v>
      </c>
      <c r="G59" s="44"/>
    </row>
    <row r="60" spans="1:7" x14ac:dyDescent="0.25">
      <c r="A60" s="44" t="s">
        <v>577</v>
      </c>
      <c r="B60" s="44" t="s">
        <v>578</v>
      </c>
      <c r="C60" s="108">
        <v>0</v>
      </c>
      <c r="D60" s="108" t="s">
        <v>69</v>
      </c>
      <c r="E60" s="108"/>
      <c r="F60" s="108">
        <v>0</v>
      </c>
      <c r="G60" s="44"/>
    </row>
    <row r="61" spans="1:7" x14ac:dyDescent="0.25">
      <c r="A61" s="44" t="s">
        <v>579</v>
      </c>
      <c r="B61" s="44" t="s">
        <v>580</v>
      </c>
      <c r="C61" s="108">
        <v>0</v>
      </c>
      <c r="D61" s="108" t="s">
        <v>69</v>
      </c>
      <c r="E61" s="108"/>
      <c r="F61" s="108">
        <v>0</v>
      </c>
      <c r="G61" s="44"/>
    </row>
    <row r="62" spans="1:7" x14ac:dyDescent="0.25">
      <c r="A62" s="44" t="s">
        <v>581</v>
      </c>
      <c r="B62" s="44" t="s">
        <v>582</v>
      </c>
      <c r="C62" s="108">
        <v>0</v>
      </c>
      <c r="D62" s="108" t="s">
        <v>69</v>
      </c>
      <c r="E62" s="108"/>
      <c r="F62" s="108">
        <v>0</v>
      </c>
      <c r="G62" s="44"/>
    </row>
    <row r="63" spans="1:7" x14ac:dyDescent="0.25">
      <c r="A63" s="44" t="s">
        <v>583</v>
      </c>
      <c r="B63" s="44" t="s">
        <v>584</v>
      </c>
      <c r="C63" s="108">
        <v>0</v>
      </c>
      <c r="D63" s="108" t="s">
        <v>69</v>
      </c>
      <c r="E63" s="108"/>
      <c r="F63" s="108">
        <v>0</v>
      </c>
      <c r="G63" s="44"/>
    </row>
    <row r="64" spans="1:7" x14ac:dyDescent="0.25">
      <c r="A64" s="44" t="s">
        <v>585</v>
      </c>
      <c r="B64" s="44" t="s">
        <v>586</v>
      </c>
      <c r="C64" s="108">
        <v>0</v>
      </c>
      <c r="D64" s="108" t="s">
        <v>69</v>
      </c>
      <c r="E64" s="108"/>
      <c r="F64" s="108">
        <v>0</v>
      </c>
      <c r="G64" s="44"/>
    </row>
    <row r="65" spans="1:7" x14ac:dyDescent="0.25">
      <c r="A65" s="44" t="s">
        <v>587</v>
      </c>
      <c r="B65" s="44" t="s">
        <v>588</v>
      </c>
      <c r="C65" s="108">
        <v>0</v>
      </c>
      <c r="D65" s="108" t="s">
        <v>69</v>
      </c>
      <c r="E65" s="108"/>
      <c r="F65" s="108">
        <v>0</v>
      </c>
      <c r="G65" s="44"/>
    </row>
    <row r="66" spans="1:7" x14ac:dyDescent="0.25">
      <c r="A66" s="44" t="s">
        <v>589</v>
      </c>
      <c r="B66" s="44" t="s">
        <v>590</v>
      </c>
      <c r="C66" s="108">
        <v>0</v>
      </c>
      <c r="D66" s="108" t="s">
        <v>69</v>
      </c>
      <c r="E66" s="108"/>
      <c r="F66" s="108">
        <v>0</v>
      </c>
      <c r="G66" s="44"/>
    </row>
    <row r="67" spans="1:7" x14ac:dyDescent="0.25">
      <c r="A67" s="44" t="s">
        <v>591</v>
      </c>
      <c r="B67" s="44" t="s">
        <v>592</v>
      </c>
      <c r="C67" s="108">
        <v>0</v>
      </c>
      <c r="D67" s="108" t="s">
        <v>69</v>
      </c>
      <c r="E67" s="108"/>
      <c r="F67" s="108">
        <v>0</v>
      </c>
      <c r="G67" s="44"/>
    </row>
    <row r="68" spans="1:7" x14ac:dyDescent="0.25">
      <c r="A68" s="44" t="s">
        <v>593</v>
      </c>
      <c r="B68" s="44" t="s">
        <v>594</v>
      </c>
      <c r="C68" s="108">
        <v>0</v>
      </c>
      <c r="D68" s="108" t="s">
        <v>69</v>
      </c>
      <c r="E68" s="108"/>
      <c r="F68" s="108">
        <v>0</v>
      </c>
      <c r="G68" s="44"/>
    </row>
    <row r="69" spans="1:7" x14ac:dyDescent="0.25">
      <c r="A69" s="44" t="s">
        <v>595</v>
      </c>
      <c r="B69" s="44" t="s">
        <v>596</v>
      </c>
      <c r="C69" s="108">
        <v>0</v>
      </c>
      <c r="D69" s="108" t="s">
        <v>69</v>
      </c>
      <c r="E69" s="108"/>
      <c r="F69" s="108">
        <v>0</v>
      </c>
      <c r="G69" s="44"/>
    </row>
    <row r="70" spans="1:7" x14ac:dyDescent="0.25">
      <c r="A70" s="44" t="s">
        <v>597</v>
      </c>
      <c r="B70" s="44" t="s">
        <v>598</v>
      </c>
      <c r="C70" s="108">
        <v>0</v>
      </c>
      <c r="D70" s="108" t="s">
        <v>69</v>
      </c>
      <c r="E70" s="108"/>
      <c r="F70" s="108">
        <v>0</v>
      </c>
      <c r="G70" s="44"/>
    </row>
    <row r="71" spans="1:7" x14ac:dyDescent="0.25">
      <c r="A71" s="44" t="s">
        <v>599</v>
      </c>
      <c r="B71" s="44" t="s">
        <v>600</v>
      </c>
      <c r="C71" s="108">
        <v>0</v>
      </c>
      <c r="D71" s="108" t="s">
        <v>69</v>
      </c>
      <c r="E71" s="108"/>
      <c r="F71" s="108">
        <v>0</v>
      </c>
      <c r="G71" s="44"/>
    </row>
    <row r="72" spans="1:7" x14ac:dyDescent="0.25">
      <c r="A72" s="44" t="s">
        <v>601</v>
      </c>
      <c r="B72" s="44" t="s">
        <v>602</v>
      </c>
      <c r="C72" s="108">
        <v>0</v>
      </c>
      <c r="D72" s="108" t="s">
        <v>69</v>
      </c>
      <c r="E72" s="108"/>
      <c r="F72" s="108">
        <v>0</v>
      </c>
      <c r="G72" s="44"/>
    </row>
    <row r="73" spans="1:7" x14ac:dyDescent="0.25">
      <c r="A73" s="44" t="s">
        <v>603</v>
      </c>
      <c r="B73" s="109" t="s">
        <v>286</v>
      </c>
      <c r="C73" s="110">
        <f>SUM(C74:C76)</f>
        <v>0</v>
      </c>
      <c r="D73" s="110">
        <f>SUM(D74:D76)</f>
        <v>0</v>
      </c>
      <c r="E73" s="108"/>
      <c r="F73" s="110">
        <f>SUM(F74:F76)</f>
        <v>0</v>
      </c>
      <c r="G73" s="44"/>
    </row>
    <row r="74" spans="1:7" x14ac:dyDescent="0.25">
      <c r="A74" s="44" t="s">
        <v>604</v>
      </c>
      <c r="B74" s="44" t="s">
        <v>605</v>
      </c>
      <c r="C74" s="108">
        <v>0</v>
      </c>
      <c r="D74" s="108" t="s">
        <v>69</v>
      </c>
      <c r="E74" s="108"/>
      <c r="F74" s="108">
        <v>0</v>
      </c>
      <c r="G74" s="44"/>
    </row>
    <row r="75" spans="1:7" x14ac:dyDescent="0.25">
      <c r="A75" s="44" t="s">
        <v>606</v>
      </c>
      <c r="B75" s="44" t="s">
        <v>607</v>
      </c>
      <c r="C75" s="108">
        <v>0</v>
      </c>
      <c r="D75" s="108" t="s">
        <v>69</v>
      </c>
      <c r="E75" s="108"/>
      <c r="F75" s="108">
        <v>0</v>
      </c>
      <c r="G75" s="44"/>
    </row>
    <row r="76" spans="1:7" x14ac:dyDescent="0.25">
      <c r="A76" s="44" t="s">
        <v>608</v>
      </c>
      <c r="B76" s="44" t="s">
        <v>609</v>
      </c>
      <c r="C76" s="108">
        <v>0</v>
      </c>
      <c r="D76" s="108" t="s">
        <v>69</v>
      </c>
      <c r="E76" s="108"/>
      <c r="F76" s="108">
        <v>0</v>
      </c>
      <c r="G76" s="44"/>
    </row>
    <row r="77" spans="1:7" x14ac:dyDescent="0.25">
      <c r="A77" s="44" t="s">
        <v>610</v>
      </c>
      <c r="B77" s="109" t="s">
        <v>101</v>
      </c>
      <c r="C77" s="110">
        <f>SUM(C78:C87)</f>
        <v>1</v>
      </c>
      <c r="D77" s="110">
        <f>SUM(D78:D87)</f>
        <v>0</v>
      </c>
      <c r="E77" s="108"/>
      <c r="F77" s="110">
        <f>SUM(F78:F87)</f>
        <v>1</v>
      </c>
      <c r="G77" s="44"/>
    </row>
    <row r="78" spans="1:7" x14ac:dyDescent="0.25">
      <c r="A78" s="44" t="s">
        <v>611</v>
      </c>
      <c r="B78" s="111" t="s">
        <v>288</v>
      </c>
      <c r="C78" s="108">
        <v>0</v>
      </c>
      <c r="D78" s="108" t="s">
        <v>69</v>
      </c>
      <c r="E78" s="108"/>
      <c r="F78" s="108">
        <v>0</v>
      </c>
      <c r="G78" s="44"/>
    </row>
    <row r="79" spans="1:7" x14ac:dyDescent="0.25">
      <c r="A79" s="44" t="s">
        <v>612</v>
      </c>
      <c r="B79" s="111" t="s">
        <v>290</v>
      </c>
      <c r="C79" s="108">
        <v>0</v>
      </c>
      <c r="D79" s="108" t="s">
        <v>69</v>
      </c>
      <c r="E79" s="108"/>
      <c r="F79" s="108">
        <v>0</v>
      </c>
      <c r="G79" s="44"/>
    </row>
    <row r="80" spans="1:7" x14ac:dyDescent="0.25">
      <c r="A80" s="44" t="s">
        <v>613</v>
      </c>
      <c r="B80" s="111" t="s">
        <v>292</v>
      </c>
      <c r="C80" s="108">
        <v>0</v>
      </c>
      <c r="D80" s="108" t="s">
        <v>69</v>
      </c>
      <c r="E80" s="108"/>
      <c r="F80" s="108">
        <v>0</v>
      </c>
      <c r="G80" s="44"/>
    </row>
    <row r="81" spans="1:7" x14ac:dyDescent="0.25">
      <c r="A81" s="44" t="s">
        <v>614</v>
      </c>
      <c r="B81" s="111" t="s">
        <v>2</v>
      </c>
      <c r="C81" s="108">
        <v>1</v>
      </c>
      <c r="D81" s="108" t="s">
        <v>69</v>
      </c>
      <c r="E81" s="108"/>
      <c r="F81" s="108">
        <f>C81</f>
        <v>1</v>
      </c>
      <c r="G81" s="44"/>
    </row>
    <row r="82" spans="1:7" x14ac:dyDescent="0.25">
      <c r="A82" s="44" t="s">
        <v>615</v>
      </c>
      <c r="B82" s="111" t="s">
        <v>295</v>
      </c>
      <c r="C82" s="108">
        <v>0</v>
      </c>
      <c r="D82" s="108" t="s">
        <v>69</v>
      </c>
      <c r="E82" s="108"/>
      <c r="F82" s="108">
        <v>0</v>
      </c>
      <c r="G82" s="44"/>
    </row>
    <row r="83" spans="1:7" x14ac:dyDescent="0.25">
      <c r="A83" s="44" t="s">
        <v>616</v>
      </c>
      <c r="B83" s="111" t="s">
        <v>297</v>
      </c>
      <c r="C83" s="108">
        <v>0</v>
      </c>
      <c r="D83" s="108" t="s">
        <v>69</v>
      </c>
      <c r="E83" s="108"/>
      <c r="F83" s="108">
        <v>0</v>
      </c>
      <c r="G83" s="44"/>
    </row>
    <row r="84" spans="1:7" x14ac:dyDescent="0.25">
      <c r="A84" s="44" t="s">
        <v>617</v>
      </c>
      <c r="B84" s="111" t="s">
        <v>299</v>
      </c>
      <c r="C84" s="108">
        <v>0</v>
      </c>
      <c r="D84" s="108" t="s">
        <v>69</v>
      </c>
      <c r="E84" s="108"/>
      <c r="F84" s="108">
        <v>0</v>
      </c>
      <c r="G84" s="44"/>
    </row>
    <row r="85" spans="1:7" x14ac:dyDescent="0.25">
      <c r="A85" s="44" t="s">
        <v>618</v>
      </c>
      <c r="B85" s="111" t="s">
        <v>301</v>
      </c>
      <c r="C85" s="108">
        <v>0</v>
      </c>
      <c r="D85" s="108" t="s">
        <v>69</v>
      </c>
      <c r="E85" s="108"/>
      <c r="F85" s="108">
        <v>0</v>
      </c>
      <c r="G85" s="44"/>
    </row>
    <row r="86" spans="1:7" x14ac:dyDescent="0.25">
      <c r="A86" s="44" t="s">
        <v>619</v>
      </c>
      <c r="B86" s="111" t="s">
        <v>303</v>
      </c>
      <c r="C86" s="108">
        <v>0</v>
      </c>
      <c r="D86" s="108" t="s">
        <v>69</v>
      </c>
      <c r="E86" s="108"/>
      <c r="F86" s="108">
        <v>0</v>
      </c>
      <c r="G86" s="44"/>
    </row>
    <row r="87" spans="1:7" x14ac:dyDescent="0.25">
      <c r="A87" s="44" t="s">
        <v>620</v>
      </c>
      <c r="B87" s="111" t="s">
        <v>101</v>
      </c>
      <c r="C87" s="108">
        <v>0</v>
      </c>
      <c r="D87" s="108" t="s">
        <v>69</v>
      </c>
      <c r="E87" s="108"/>
      <c r="F87" s="108">
        <v>0</v>
      </c>
      <c r="G87" s="44"/>
    </row>
    <row r="88" spans="1:7" outlineLevel="1" x14ac:dyDescent="0.25">
      <c r="A88" s="44" t="s">
        <v>621</v>
      </c>
      <c r="B88" s="105"/>
      <c r="C88" s="108"/>
      <c r="D88" s="108"/>
      <c r="E88" s="108"/>
      <c r="F88" s="108"/>
      <c r="G88" s="44"/>
    </row>
    <row r="89" spans="1:7" outlineLevel="1" x14ac:dyDescent="0.25">
      <c r="A89" s="44" t="s">
        <v>622</v>
      </c>
      <c r="B89" s="105"/>
      <c r="C89" s="108"/>
      <c r="D89" s="108"/>
      <c r="E89" s="108"/>
      <c r="F89" s="108"/>
      <c r="G89" s="44"/>
    </row>
    <row r="90" spans="1:7" outlineLevel="1" x14ac:dyDescent="0.25">
      <c r="A90" s="44" t="s">
        <v>623</v>
      </c>
      <c r="B90" s="105"/>
      <c r="C90" s="108"/>
      <c r="D90" s="108"/>
      <c r="E90" s="108"/>
      <c r="F90" s="108"/>
      <c r="G90" s="44"/>
    </row>
    <row r="91" spans="1:7" outlineLevel="1" x14ac:dyDescent="0.25">
      <c r="A91" s="44" t="s">
        <v>624</v>
      </c>
      <c r="B91" s="105"/>
      <c r="C91" s="108"/>
      <c r="D91" s="108"/>
      <c r="E91" s="108"/>
      <c r="F91" s="108"/>
      <c r="G91" s="44"/>
    </row>
    <row r="92" spans="1:7" outlineLevel="1" x14ac:dyDescent="0.25">
      <c r="A92" s="44" t="s">
        <v>625</v>
      </c>
      <c r="B92" s="105"/>
      <c r="C92" s="108"/>
      <c r="D92" s="108"/>
      <c r="E92" s="108"/>
      <c r="F92" s="108"/>
      <c r="G92" s="44"/>
    </row>
    <row r="93" spans="1:7" outlineLevel="1" x14ac:dyDescent="0.25">
      <c r="A93" s="44" t="s">
        <v>626</v>
      </c>
      <c r="B93" s="105"/>
      <c r="C93" s="108"/>
      <c r="D93" s="108"/>
      <c r="E93" s="108"/>
      <c r="F93" s="108"/>
      <c r="G93" s="44"/>
    </row>
    <row r="94" spans="1:7" outlineLevel="1" x14ac:dyDescent="0.25">
      <c r="A94" s="44" t="s">
        <v>627</v>
      </c>
      <c r="B94" s="105"/>
      <c r="C94" s="108"/>
      <c r="D94" s="108"/>
      <c r="E94" s="108"/>
      <c r="F94" s="108"/>
      <c r="G94" s="44"/>
    </row>
    <row r="95" spans="1:7" outlineLevel="1" x14ac:dyDescent="0.25">
      <c r="A95" s="44" t="s">
        <v>628</v>
      </c>
      <c r="B95" s="105"/>
      <c r="C95" s="108"/>
      <c r="D95" s="108"/>
      <c r="E95" s="108"/>
      <c r="F95" s="108"/>
      <c r="G95" s="44"/>
    </row>
    <row r="96" spans="1:7" outlineLevel="1" x14ac:dyDescent="0.25">
      <c r="A96" s="44" t="s">
        <v>629</v>
      </c>
      <c r="B96" s="105"/>
      <c r="C96" s="108"/>
      <c r="D96" s="108"/>
      <c r="E96" s="108"/>
      <c r="F96" s="108"/>
      <c r="G96" s="44"/>
    </row>
    <row r="97" spans="1:7" outlineLevel="1" x14ac:dyDescent="0.25">
      <c r="A97" s="44" t="s">
        <v>630</v>
      </c>
      <c r="B97" s="105"/>
      <c r="C97" s="108"/>
      <c r="D97" s="108"/>
      <c r="E97" s="108"/>
      <c r="F97" s="108"/>
      <c r="G97" s="44"/>
    </row>
    <row r="98" spans="1:7" ht="15" customHeight="1" x14ac:dyDescent="0.25">
      <c r="A98" s="100"/>
      <c r="B98" s="101" t="s">
        <v>631</v>
      </c>
      <c r="C98" s="100" t="s">
        <v>534</v>
      </c>
      <c r="D98" s="100" t="s">
        <v>535</v>
      </c>
      <c r="E98" s="106"/>
      <c r="F98" s="102" t="s">
        <v>503</v>
      </c>
      <c r="G98" s="102"/>
    </row>
    <row r="99" spans="1:7" x14ac:dyDescent="0.25">
      <c r="A99" s="44" t="s">
        <v>632</v>
      </c>
      <c r="B99" s="111" t="s">
        <v>633</v>
      </c>
      <c r="C99" s="108">
        <v>0.18499539104789764</v>
      </c>
      <c r="D99" s="108" t="s">
        <v>69</v>
      </c>
      <c r="E99" s="108"/>
      <c r="F99" s="108">
        <f>C99</f>
        <v>0.18499539104789764</v>
      </c>
      <c r="G99" s="44"/>
    </row>
    <row r="100" spans="1:7" x14ac:dyDescent="0.25">
      <c r="A100" s="44" t="s">
        <v>634</v>
      </c>
      <c r="B100" s="111" t="s">
        <v>635</v>
      </c>
      <c r="C100" s="108">
        <v>0.55307285266107842</v>
      </c>
      <c r="D100" s="108" t="s">
        <v>69</v>
      </c>
      <c r="E100" s="108"/>
      <c r="F100" s="108">
        <f t="shared" ref="F100:F103" si="0">C100</f>
        <v>0.55307285266107842</v>
      </c>
      <c r="G100" s="44"/>
    </row>
    <row r="101" spans="1:7" x14ac:dyDescent="0.25">
      <c r="A101" s="44" t="s">
        <v>636</v>
      </c>
      <c r="B101" s="111" t="s">
        <v>637</v>
      </c>
      <c r="C101" s="108">
        <v>0.15405404094047903</v>
      </c>
      <c r="D101" s="108" t="s">
        <v>69</v>
      </c>
      <c r="E101" s="108"/>
      <c r="F101" s="108">
        <f t="shared" si="0"/>
        <v>0.15405404094047903</v>
      </c>
      <c r="G101" s="44"/>
    </row>
    <row r="102" spans="1:7" x14ac:dyDescent="0.25">
      <c r="A102" s="44" t="s">
        <v>638</v>
      </c>
      <c r="B102" s="111" t="s">
        <v>639</v>
      </c>
      <c r="C102" s="108">
        <v>8.3861567123608038E-2</v>
      </c>
      <c r="D102" s="108" t="s">
        <v>69</v>
      </c>
      <c r="E102" s="108"/>
      <c r="F102" s="108">
        <f t="shared" si="0"/>
        <v>8.3861567123608038E-2</v>
      </c>
      <c r="G102" s="44"/>
    </row>
    <row r="103" spans="1:7" x14ac:dyDescent="0.25">
      <c r="A103" s="44" t="s">
        <v>640</v>
      </c>
      <c r="B103" s="111" t="s">
        <v>641</v>
      </c>
      <c r="C103" s="108">
        <v>2.4016148226937001E-2</v>
      </c>
      <c r="D103" s="108" t="s">
        <v>69</v>
      </c>
      <c r="E103" s="108"/>
      <c r="F103" s="108">
        <f t="shared" si="0"/>
        <v>2.4016148226937001E-2</v>
      </c>
      <c r="G103" s="44"/>
    </row>
    <row r="104" spans="1:7" x14ac:dyDescent="0.25">
      <c r="A104" s="44" t="s">
        <v>642</v>
      </c>
      <c r="B104" s="111"/>
      <c r="C104" s="108"/>
      <c r="D104" s="108"/>
      <c r="E104" s="108"/>
      <c r="F104" s="108"/>
      <c r="G104" s="44"/>
    </row>
    <row r="105" spans="1:7" x14ac:dyDescent="0.25">
      <c r="A105" s="44" t="s">
        <v>643</v>
      </c>
      <c r="B105" s="111"/>
      <c r="C105" s="108"/>
      <c r="D105" s="108"/>
      <c r="E105" s="108"/>
      <c r="F105" s="108"/>
      <c r="G105" s="44"/>
    </row>
    <row r="106" spans="1:7" x14ac:dyDescent="0.25">
      <c r="A106" s="44" t="s">
        <v>644</v>
      </c>
      <c r="B106" s="111"/>
      <c r="C106" s="108"/>
      <c r="D106" s="108"/>
      <c r="E106" s="108"/>
      <c r="F106" s="108"/>
      <c r="G106" s="44"/>
    </row>
    <row r="107" spans="1:7" x14ac:dyDescent="0.25">
      <c r="A107" s="44" t="s">
        <v>645</v>
      </c>
      <c r="B107" s="111"/>
      <c r="C107" s="108"/>
      <c r="D107" s="108"/>
      <c r="E107" s="108"/>
      <c r="F107" s="108"/>
      <c r="G107" s="44"/>
    </row>
    <row r="108" spans="1:7" x14ac:dyDescent="0.25">
      <c r="A108" s="44" t="s">
        <v>646</v>
      </c>
      <c r="B108" s="111"/>
      <c r="C108" s="108"/>
      <c r="D108" s="108"/>
      <c r="E108" s="108"/>
      <c r="F108" s="108"/>
      <c r="G108" s="44"/>
    </row>
    <row r="109" spans="1:7" x14ac:dyDescent="0.25">
      <c r="A109" s="44" t="s">
        <v>647</v>
      </c>
      <c r="B109" s="111"/>
      <c r="C109" s="108"/>
      <c r="D109" s="108"/>
      <c r="E109" s="108"/>
      <c r="F109" s="108"/>
      <c r="G109" s="44"/>
    </row>
    <row r="110" spans="1:7" x14ac:dyDescent="0.25">
      <c r="A110" s="44" t="s">
        <v>648</v>
      </c>
      <c r="B110" s="111"/>
      <c r="C110" s="108"/>
      <c r="D110" s="108"/>
      <c r="E110" s="108"/>
      <c r="F110" s="108"/>
      <c r="G110" s="44"/>
    </row>
    <row r="111" spans="1:7" x14ac:dyDescent="0.25">
      <c r="A111" s="44" t="s">
        <v>649</v>
      </c>
      <c r="B111" s="111"/>
      <c r="C111" s="108"/>
      <c r="D111" s="108"/>
      <c r="E111" s="108"/>
      <c r="F111" s="108"/>
      <c r="G111" s="44"/>
    </row>
    <row r="112" spans="1:7" x14ac:dyDescent="0.25">
      <c r="A112" s="44" t="s">
        <v>650</v>
      </c>
      <c r="B112" s="111"/>
      <c r="C112" s="108"/>
      <c r="D112" s="108"/>
      <c r="E112" s="108"/>
      <c r="F112" s="108"/>
      <c r="G112" s="44"/>
    </row>
    <row r="113" spans="1:7" x14ac:dyDescent="0.25">
      <c r="A113" s="44" t="s">
        <v>651</v>
      </c>
      <c r="B113" s="111"/>
      <c r="C113" s="108"/>
      <c r="D113" s="108"/>
      <c r="E113" s="108"/>
      <c r="F113" s="108"/>
      <c r="G113" s="44"/>
    </row>
    <row r="114" spans="1:7" x14ac:dyDescent="0.25">
      <c r="A114" s="44" t="s">
        <v>652</v>
      </c>
      <c r="B114" s="111"/>
      <c r="C114" s="108"/>
      <c r="D114" s="108"/>
      <c r="E114" s="108"/>
      <c r="F114" s="108"/>
      <c r="G114" s="44"/>
    </row>
    <row r="115" spans="1:7" x14ac:dyDescent="0.25">
      <c r="A115" s="44" t="s">
        <v>653</v>
      </c>
      <c r="B115" s="111"/>
      <c r="C115" s="108"/>
      <c r="D115" s="108"/>
      <c r="E115" s="108"/>
      <c r="F115" s="108"/>
      <c r="G115" s="44"/>
    </row>
    <row r="116" spans="1:7" x14ac:dyDescent="0.25">
      <c r="A116" s="44" t="s">
        <v>654</v>
      </c>
      <c r="B116" s="111"/>
      <c r="C116" s="108"/>
      <c r="D116" s="108"/>
      <c r="E116" s="108"/>
      <c r="F116" s="108"/>
      <c r="G116" s="44"/>
    </row>
    <row r="117" spans="1:7" x14ac:dyDescent="0.25">
      <c r="A117" s="44" t="s">
        <v>655</v>
      </c>
      <c r="B117" s="111"/>
      <c r="C117" s="108"/>
      <c r="D117" s="108"/>
      <c r="E117" s="108"/>
      <c r="F117" s="108"/>
      <c r="G117" s="44"/>
    </row>
    <row r="118" spans="1:7" x14ac:dyDescent="0.25">
      <c r="A118" s="44" t="s">
        <v>656</v>
      </c>
      <c r="B118" s="111"/>
      <c r="C118" s="108"/>
      <c r="D118" s="108"/>
      <c r="E118" s="108"/>
      <c r="F118" s="108"/>
      <c r="G118" s="44"/>
    </row>
    <row r="119" spans="1:7" x14ac:dyDescent="0.25">
      <c r="A119" s="44" t="s">
        <v>657</v>
      </c>
      <c r="B119" s="111"/>
      <c r="C119" s="108"/>
      <c r="D119" s="108"/>
      <c r="E119" s="108"/>
      <c r="F119" s="108"/>
      <c r="G119" s="44"/>
    </row>
    <row r="120" spans="1:7" x14ac:dyDescent="0.25">
      <c r="A120" s="44" t="s">
        <v>658</v>
      </c>
      <c r="B120" s="111"/>
      <c r="C120" s="108"/>
      <c r="D120" s="108"/>
      <c r="E120" s="108"/>
      <c r="F120" s="108"/>
      <c r="G120" s="44"/>
    </row>
    <row r="121" spans="1:7" x14ac:dyDescent="0.25">
      <c r="A121" s="44" t="s">
        <v>659</v>
      </c>
      <c r="B121" s="111"/>
      <c r="C121" s="108"/>
      <c r="D121" s="108"/>
      <c r="E121" s="108"/>
      <c r="F121" s="108"/>
      <c r="G121" s="44"/>
    </row>
    <row r="122" spans="1:7" x14ac:dyDescent="0.25">
      <c r="A122" s="44" t="s">
        <v>660</v>
      </c>
      <c r="B122" s="111"/>
      <c r="C122" s="108"/>
      <c r="D122" s="108"/>
      <c r="E122" s="108"/>
      <c r="F122" s="108"/>
      <c r="G122" s="44"/>
    </row>
    <row r="123" spans="1:7" x14ac:dyDescent="0.25">
      <c r="A123" s="44" t="s">
        <v>661</v>
      </c>
      <c r="B123" s="111"/>
      <c r="C123" s="108"/>
      <c r="D123" s="108"/>
      <c r="E123" s="108"/>
      <c r="F123" s="108"/>
      <c r="G123" s="44"/>
    </row>
    <row r="124" spans="1:7" x14ac:dyDescent="0.25">
      <c r="A124" s="44" t="s">
        <v>662</v>
      </c>
      <c r="B124" s="111"/>
      <c r="C124" s="108"/>
      <c r="D124" s="108"/>
      <c r="E124" s="108"/>
      <c r="F124" s="108"/>
      <c r="G124" s="44"/>
    </row>
    <row r="125" spans="1:7" x14ac:dyDescent="0.25">
      <c r="A125" s="44" t="s">
        <v>663</v>
      </c>
      <c r="B125" s="111"/>
      <c r="C125" s="108"/>
      <c r="D125" s="108"/>
      <c r="E125" s="108"/>
      <c r="F125" s="108"/>
      <c r="G125" s="44"/>
    </row>
    <row r="126" spans="1:7" x14ac:dyDescent="0.25">
      <c r="A126" s="44" t="s">
        <v>664</v>
      </c>
      <c r="B126" s="111"/>
      <c r="C126" s="108"/>
      <c r="D126" s="108"/>
      <c r="E126" s="108"/>
      <c r="F126" s="108"/>
      <c r="G126" s="44"/>
    </row>
    <row r="127" spans="1:7" x14ac:dyDescent="0.25">
      <c r="A127" s="44" t="s">
        <v>665</v>
      </c>
      <c r="B127" s="111"/>
      <c r="C127" s="108"/>
      <c r="D127" s="108"/>
      <c r="E127" s="108"/>
      <c r="F127" s="108"/>
      <c r="G127" s="44"/>
    </row>
    <row r="128" spans="1:7" x14ac:dyDescent="0.25">
      <c r="A128" s="44" t="s">
        <v>666</v>
      </c>
      <c r="B128" s="111"/>
      <c r="C128" s="108"/>
      <c r="D128" s="108"/>
      <c r="E128" s="108"/>
      <c r="F128" s="108"/>
      <c r="G128" s="44"/>
    </row>
    <row r="129" spans="1:7" x14ac:dyDescent="0.25">
      <c r="A129" s="44" t="s">
        <v>667</v>
      </c>
      <c r="B129" s="111"/>
      <c r="C129" s="108"/>
      <c r="D129" s="108"/>
      <c r="E129" s="108"/>
      <c r="F129" s="108"/>
      <c r="G129" s="44"/>
    </row>
    <row r="130" spans="1:7" x14ac:dyDescent="0.25">
      <c r="A130" s="44" t="s">
        <v>668</v>
      </c>
      <c r="B130" s="111"/>
      <c r="C130" s="108"/>
      <c r="D130" s="108"/>
      <c r="E130" s="108"/>
      <c r="F130" s="108"/>
      <c r="G130" s="44"/>
    </row>
    <row r="131" spans="1:7" x14ac:dyDescent="0.25">
      <c r="A131" s="44" t="s">
        <v>669</v>
      </c>
      <c r="B131" s="111"/>
      <c r="C131" s="108"/>
      <c r="D131" s="108"/>
      <c r="E131" s="108"/>
      <c r="F131" s="108"/>
      <c r="G131" s="44"/>
    </row>
    <row r="132" spans="1:7" x14ac:dyDescent="0.25">
      <c r="A132" s="44" t="s">
        <v>670</v>
      </c>
      <c r="B132" s="111"/>
      <c r="C132" s="108"/>
      <c r="D132" s="108"/>
      <c r="E132" s="108"/>
      <c r="F132" s="108"/>
      <c r="G132" s="44"/>
    </row>
    <row r="133" spans="1:7" x14ac:dyDescent="0.25">
      <c r="A133" s="44" t="s">
        <v>671</v>
      </c>
      <c r="B133" s="111"/>
      <c r="C133" s="108"/>
      <c r="D133" s="108"/>
      <c r="E133" s="108"/>
      <c r="F133" s="108"/>
      <c r="G133" s="44"/>
    </row>
    <row r="134" spans="1:7" x14ac:dyDescent="0.25">
      <c r="A134" s="44" t="s">
        <v>672</v>
      </c>
      <c r="B134" s="111"/>
      <c r="C134" s="108"/>
      <c r="D134" s="108"/>
      <c r="E134" s="108"/>
      <c r="F134" s="108"/>
      <c r="G134" s="44"/>
    </row>
    <row r="135" spans="1:7" x14ac:dyDescent="0.25">
      <c r="A135" s="44" t="s">
        <v>673</v>
      </c>
      <c r="B135" s="111"/>
      <c r="C135" s="108"/>
      <c r="D135" s="108"/>
      <c r="E135" s="108"/>
      <c r="F135" s="108"/>
      <c r="G135" s="44"/>
    </row>
    <row r="136" spans="1:7" x14ac:dyDescent="0.25">
      <c r="A136" s="44" t="s">
        <v>674</v>
      </c>
      <c r="B136" s="111"/>
      <c r="C136" s="108"/>
      <c r="D136" s="108"/>
      <c r="E136" s="108"/>
      <c r="F136" s="108"/>
      <c r="G136" s="44"/>
    </row>
    <row r="137" spans="1:7" x14ac:dyDescent="0.25">
      <c r="A137" s="44" t="s">
        <v>675</v>
      </c>
      <c r="B137" s="111"/>
      <c r="C137" s="108"/>
      <c r="D137" s="108"/>
      <c r="E137" s="108"/>
      <c r="F137" s="108"/>
      <c r="G137" s="44"/>
    </row>
    <row r="138" spans="1:7" x14ac:dyDescent="0.25">
      <c r="A138" s="44" t="s">
        <v>676</v>
      </c>
      <c r="B138" s="111"/>
      <c r="C138" s="108"/>
      <c r="D138" s="108"/>
      <c r="E138" s="108"/>
      <c r="F138" s="108"/>
      <c r="G138" s="44"/>
    </row>
    <row r="139" spans="1:7" x14ac:dyDescent="0.25">
      <c r="A139" s="44" t="s">
        <v>677</v>
      </c>
      <c r="B139" s="111"/>
      <c r="C139" s="108"/>
      <c r="D139" s="108"/>
      <c r="E139" s="108"/>
      <c r="F139" s="108"/>
      <c r="G139" s="44"/>
    </row>
    <row r="140" spans="1:7" x14ac:dyDescent="0.25">
      <c r="A140" s="44" t="s">
        <v>678</v>
      </c>
      <c r="B140" s="111"/>
      <c r="C140" s="108"/>
      <c r="D140" s="108"/>
      <c r="E140" s="108"/>
      <c r="F140" s="108"/>
      <c r="G140" s="44"/>
    </row>
    <row r="141" spans="1:7" x14ac:dyDescent="0.25">
      <c r="A141" s="44" t="s">
        <v>679</v>
      </c>
      <c r="B141" s="111"/>
      <c r="C141" s="108"/>
      <c r="D141" s="108"/>
      <c r="E141" s="108"/>
      <c r="F141" s="108"/>
      <c r="G141" s="44"/>
    </row>
    <row r="142" spans="1:7" x14ac:dyDescent="0.25">
      <c r="A142" s="44" t="s">
        <v>680</v>
      </c>
      <c r="B142" s="111"/>
      <c r="C142" s="108"/>
      <c r="D142" s="108"/>
      <c r="E142" s="108"/>
      <c r="F142" s="108"/>
      <c r="G142" s="44"/>
    </row>
    <row r="143" spans="1:7" x14ac:dyDescent="0.25">
      <c r="A143" s="44" t="s">
        <v>681</v>
      </c>
      <c r="B143" s="111"/>
      <c r="C143" s="108"/>
      <c r="D143" s="108"/>
      <c r="E143" s="108"/>
      <c r="F143" s="108"/>
      <c r="G143" s="44"/>
    </row>
    <row r="144" spans="1:7" x14ac:dyDescent="0.25">
      <c r="A144" s="44" t="s">
        <v>682</v>
      </c>
      <c r="B144" s="111"/>
      <c r="C144" s="108"/>
      <c r="D144" s="108"/>
      <c r="E144" s="108"/>
      <c r="F144" s="108"/>
      <c r="G144" s="44"/>
    </row>
    <row r="145" spans="1:7" x14ac:dyDescent="0.25">
      <c r="A145" s="44" t="s">
        <v>683</v>
      </c>
      <c r="B145" s="111"/>
      <c r="C145" s="108"/>
      <c r="D145" s="108"/>
      <c r="E145" s="108"/>
      <c r="F145" s="108"/>
      <c r="G145" s="44"/>
    </row>
    <row r="146" spans="1:7" x14ac:dyDescent="0.25">
      <c r="A146" s="44" t="s">
        <v>684</v>
      </c>
      <c r="B146" s="111"/>
      <c r="C146" s="108"/>
      <c r="D146" s="108"/>
      <c r="E146" s="108"/>
      <c r="F146" s="108"/>
      <c r="G146" s="44"/>
    </row>
    <row r="147" spans="1:7" x14ac:dyDescent="0.25">
      <c r="A147" s="44" t="s">
        <v>685</v>
      </c>
      <c r="B147" s="111"/>
      <c r="C147" s="108"/>
      <c r="D147" s="108"/>
      <c r="E147" s="108"/>
      <c r="F147" s="108"/>
      <c r="G147" s="44"/>
    </row>
    <row r="148" spans="1:7" x14ac:dyDescent="0.25">
      <c r="A148" s="44" t="s">
        <v>686</v>
      </c>
      <c r="B148" s="111"/>
      <c r="C148" s="108"/>
      <c r="D148" s="108"/>
      <c r="E148" s="108"/>
      <c r="F148" s="108"/>
      <c r="G148" s="44"/>
    </row>
    <row r="149" spans="1:7" ht="15" customHeight="1" x14ac:dyDescent="0.25">
      <c r="A149" s="100"/>
      <c r="B149" s="101" t="s">
        <v>687</v>
      </c>
      <c r="C149" s="100" t="s">
        <v>534</v>
      </c>
      <c r="D149" s="100" t="s">
        <v>535</v>
      </c>
      <c r="E149" s="106"/>
      <c r="F149" s="102" t="s">
        <v>503</v>
      </c>
      <c r="G149" s="102"/>
    </row>
    <row r="150" spans="1:7" x14ac:dyDescent="0.25">
      <c r="A150" s="44" t="s">
        <v>688</v>
      </c>
      <c r="B150" s="44" t="s">
        <v>689</v>
      </c>
      <c r="C150" s="108">
        <v>0.81781836456118784</v>
      </c>
      <c r="D150" s="108" t="s">
        <v>69</v>
      </c>
      <c r="E150" s="112"/>
      <c r="F150" s="108">
        <f>C150</f>
        <v>0.81781836456118784</v>
      </c>
    </row>
    <row r="151" spans="1:7" x14ac:dyDescent="0.25">
      <c r="A151" s="44" t="s">
        <v>690</v>
      </c>
      <c r="B151" s="44" t="s">
        <v>691</v>
      </c>
      <c r="C151" s="108">
        <v>0.18218163543881213</v>
      </c>
      <c r="D151" s="108" t="s">
        <v>69</v>
      </c>
      <c r="E151" s="112"/>
      <c r="F151" s="108">
        <f t="shared" ref="F151:F152" si="1">C151</f>
        <v>0.18218163543881213</v>
      </c>
    </row>
    <row r="152" spans="1:7" x14ac:dyDescent="0.25">
      <c r="A152" s="44" t="s">
        <v>692</v>
      </c>
      <c r="B152" s="44" t="s">
        <v>101</v>
      </c>
      <c r="C152" s="108">
        <v>0</v>
      </c>
      <c r="D152" s="108" t="s">
        <v>69</v>
      </c>
      <c r="E152" s="112"/>
      <c r="F152" s="108">
        <f t="shared" si="1"/>
        <v>0</v>
      </c>
    </row>
    <row r="153" spans="1:7" outlineLevel="1" x14ac:dyDescent="0.25">
      <c r="A153" s="44" t="s">
        <v>693</v>
      </c>
      <c r="C153" s="108"/>
      <c r="D153" s="108"/>
      <c r="E153" s="112"/>
      <c r="F153" s="108"/>
    </row>
    <row r="154" spans="1:7" outlineLevel="1" x14ac:dyDescent="0.25">
      <c r="A154" s="44" t="s">
        <v>694</v>
      </c>
      <c r="C154" s="108"/>
      <c r="D154" s="108"/>
      <c r="E154" s="112"/>
      <c r="F154" s="108"/>
    </row>
    <row r="155" spans="1:7" outlineLevel="1" x14ac:dyDescent="0.25">
      <c r="A155" s="44" t="s">
        <v>695</v>
      </c>
      <c r="C155" s="108"/>
      <c r="D155" s="108"/>
      <c r="E155" s="112"/>
      <c r="F155" s="108"/>
    </row>
    <row r="156" spans="1:7" outlineLevel="1" x14ac:dyDescent="0.25">
      <c r="A156" s="44" t="s">
        <v>696</v>
      </c>
      <c r="C156" s="108"/>
      <c r="D156" s="108"/>
      <c r="E156" s="112"/>
      <c r="F156" s="108"/>
    </row>
    <row r="157" spans="1:7" outlineLevel="1" x14ac:dyDescent="0.25">
      <c r="A157" s="44" t="s">
        <v>697</v>
      </c>
      <c r="C157" s="108"/>
      <c r="D157" s="108"/>
      <c r="E157" s="112"/>
      <c r="F157" s="108"/>
    </row>
    <row r="158" spans="1:7" outlineLevel="1" x14ac:dyDescent="0.25">
      <c r="A158" s="44" t="s">
        <v>698</v>
      </c>
      <c r="C158" s="108"/>
      <c r="D158" s="108"/>
      <c r="E158" s="112"/>
      <c r="F158" s="108"/>
    </row>
    <row r="159" spans="1:7" ht="15" customHeight="1" x14ac:dyDescent="0.25">
      <c r="A159" s="100"/>
      <c r="B159" s="101" t="s">
        <v>699</v>
      </c>
      <c r="C159" s="100" t="s">
        <v>534</v>
      </c>
      <c r="D159" s="100" t="s">
        <v>535</v>
      </c>
      <c r="E159" s="106"/>
      <c r="F159" s="102" t="s">
        <v>503</v>
      </c>
      <c r="G159" s="102"/>
    </row>
    <row r="160" spans="1:7" x14ac:dyDescent="0.25">
      <c r="A160" s="44" t="s">
        <v>700</v>
      </c>
      <c r="B160" s="44" t="s">
        <v>701</v>
      </c>
      <c r="C160" s="108">
        <v>0</v>
      </c>
      <c r="D160" s="108" t="s">
        <v>69</v>
      </c>
      <c r="E160" s="112"/>
      <c r="F160" s="108">
        <f>C160</f>
        <v>0</v>
      </c>
    </row>
    <row r="161" spans="1:7" x14ac:dyDescent="0.25">
      <c r="A161" s="44" t="s">
        <v>702</v>
      </c>
      <c r="B161" s="44" t="s">
        <v>703</v>
      </c>
      <c r="C161" s="108">
        <v>1</v>
      </c>
      <c r="D161" s="108" t="s">
        <v>69</v>
      </c>
      <c r="E161" s="112"/>
      <c r="F161" s="108">
        <f t="shared" ref="F161:F162" si="2">C161</f>
        <v>1</v>
      </c>
    </row>
    <row r="162" spans="1:7" x14ac:dyDescent="0.25">
      <c r="A162" s="44" t="s">
        <v>704</v>
      </c>
      <c r="B162" s="44" t="s">
        <v>101</v>
      </c>
      <c r="C162" s="108">
        <v>0</v>
      </c>
      <c r="D162" s="108" t="s">
        <v>69</v>
      </c>
      <c r="E162" s="112"/>
      <c r="F162" s="108">
        <f t="shared" si="2"/>
        <v>0</v>
      </c>
    </row>
    <row r="163" spans="1:7" outlineLevel="1" x14ac:dyDescent="0.25">
      <c r="A163" s="44" t="s">
        <v>705</v>
      </c>
      <c r="E163" s="84"/>
    </row>
    <row r="164" spans="1:7" outlineLevel="1" x14ac:dyDescent="0.25">
      <c r="A164" s="44" t="s">
        <v>706</v>
      </c>
      <c r="E164" s="84"/>
    </row>
    <row r="165" spans="1:7" outlineLevel="1" x14ac:dyDescent="0.25">
      <c r="A165" s="44" t="s">
        <v>707</v>
      </c>
      <c r="E165" s="84"/>
    </row>
    <row r="166" spans="1:7" outlineLevel="1" x14ac:dyDescent="0.25">
      <c r="A166" s="44" t="s">
        <v>708</v>
      </c>
      <c r="E166" s="84"/>
    </row>
    <row r="167" spans="1:7" outlineLevel="1" x14ac:dyDescent="0.25">
      <c r="A167" s="44" t="s">
        <v>709</v>
      </c>
      <c r="E167" s="84"/>
    </row>
    <row r="168" spans="1:7" outlineLevel="1" x14ac:dyDescent="0.25">
      <c r="A168" s="44" t="s">
        <v>710</v>
      </c>
      <c r="E168" s="84"/>
    </row>
    <row r="169" spans="1:7" ht="15" customHeight="1" x14ac:dyDescent="0.25">
      <c r="A169" s="100"/>
      <c r="B169" s="101" t="s">
        <v>711</v>
      </c>
      <c r="C169" s="100" t="s">
        <v>534</v>
      </c>
      <c r="D169" s="100" t="s">
        <v>535</v>
      </c>
      <c r="E169" s="106"/>
      <c r="F169" s="102" t="s">
        <v>503</v>
      </c>
      <c r="G169" s="102"/>
    </row>
    <row r="170" spans="1:7" x14ac:dyDescent="0.25">
      <c r="A170" s="44" t="s">
        <v>712</v>
      </c>
      <c r="B170" s="113" t="s">
        <v>713</v>
      </c>
      <c r="C170" s="108">
        <v>0.10161436438356691</v>
      </c>
      <c r="D170" s="108" t="s">
        <v>69</v>
      </c>
      <c r="E170" s="112"/>
      <c r="F170" s="108">
        <f>C170</f>
        <v>0.10161436438356691</v>
      </c>
    </row>
    <row r="171" spans="1:7" x14ac:dyDescent="0.25">
      <c r="A171" s="44" t="s">
        <v>714</v>
      </c>
      <c r="B171" s="113" t="s">
        <v>715</v>
      </c>
      <c r="C171" s="108">
        <v>0.28352852636437248</v>
      </c>
      <c r="D171" s="108" t="s">
        <v>69</v>
      </c>
      <c r="E171" s="112"/>
      <c r="F171" s="108">
        <f t="shared" ref="F171:F174" si="3">C171</f>
        <v>0.28352852636437248</v>
      </c>
    </row>
    <row r="172" spans="1:7" x14ac:dyDescent="0.25">
      <c r="A172" s="44" t="s">
        <v>716</v>
      </c>
      <c r="B172" s="113" t="s">
        <v>717</v>
      </c>
      <c r="C172" s="108">
        <v>0.24377436042575162</v>
      </c>
      <c r="D172" s="108" t="s">
        <v>69</v>
      </c>
      <c r="E172" s="108"/>
      <c r="F172" s="108">
        <f t="shared" si="3"/>
        <v>0.24377436042575162</v>
      </c>
    </row>
    <row r="173" spans="1:7" x14ac:dyDescent="0.25">
      <c r="A173" s="44" t="s">
        <v>718</v>
      </c>
      <c r="B173" s="113" t="s">
        <v>719</v>
      </c>
      <c r="C173" s="108">
        <v>0.2872520434006185</v>
      </c>
      <c r="D173" s="108" t="s">
        <v>69</v>
      </c>
      <c r="E173" s="108"/>
      <c r="F173" s="108">
        <f t="shared" si="3"/>
        <v>0.2872520434006185</v>
      </c>
    </row>
    <row r="174" spans="1:7" x14ac:dyDescent="0.25">
      <c r="A174" s="44" t="s">
        <v>720</v>
      </c>
      <c r="B174" s="113" t="s">
        <v>721</v>
      </c>
      <c r="C174" s="108">
        <v>8.3830705425680413E-2</v>
      </c>
      <c r="D174" s="108" t="s">
        <v>69</v>
      </c>
      <c r="E174" s="108"/>
      <c r="F174" s="108">
        <f t="shared" si="3"/>
        <v>8.3830705425680413E-2</v>
      </c>
    </row>
    <row r="175" spans="1:7" outlineLevel="1" x14ac:dyDescent="0.25">
      <c r="A175" s="44" t="s">
        <v>722</v>
      </c>
      <c r="B175" s="107"/>
      <c r="C175" s="108"/>
      <c r="D175" s="108"/>
      <c r="E175" s="108"/>
      <c r="F175" s="108"/>
    </row>
    <row r="176" spans="1:7" outlineLevel="1" x14ac:dyDescent="0.25">
      <c r="A176" s="44" t="s">
        <v>723</v>
      </c>
      <c r="B176" s="107"/>
      <c r="C176" s="108"/>
      <c r="D176" s="108"/>
      <c r="E176" s="108"/>
      <c r="F176" s="108"/>
    </row>
    <row r="177" spans="1:7" outlineLevel="1" x14ac:dyDescent="0.25">
      <c r="A177" s="44" t="s">
        <v>724</v>
      </c>
      <c r="B177" s="113"/>
      <c r="C177" s="108"/>
      <c r="D177" s="108"/>
      <c r="E177" s="108"/>
      <c r="F177" s="108"/>
    </row>
    <row r="178" spans="1:7" outlineLevel="1" x14ac:dyDescent="0.25">
      <c r="A178" s="44" t="s">
        <v>725</v>
      </c>
      <c r="B178" s="113"/>
      <c r="C178" s="108"/>
      <c r="D178" s="108"/>
      <c r="E178" s="108"/>
      <c r="F178" s="108"/>
    </row>
    <row r="179" spans="1:7" ht="15" customHeight="1" x14ac:dyDescent="0.25">
      <c r="A179" s="100"/>
      <c r="B179" s="101" t="s">
        <v>726</v>
      </c>
      <c r="C179" s="100" t="s">
        <v>534</v>
      </c>
      <c r="D179" s="100" t="s">
        <v>535</v>
      </c>
      <c r="E179" s="106"/>
      <c r="F179" s="102" t="s">
        <v>503</v>
      </c>
      <c r="G179" s="102"/>
    </row>
    <row r="180" spans="1:7" x14ac:dyDescent="0.25">
      <c r="A180" s="44" t="s">
        <v>727</v>
      </c>
      <c r="B180" s="44" t="s">
        <v>728</v>
      </c>
      <c r="C180" s="108">
        <v>6.9707986779162813E-4</v>
      </c>
      <c r="D180" s="108" t="s">
        <v>69</v>
      </c>
      <c r="E180" s="112"/>
      <c r="F180" s="108">
        <f>C180</f>
        <v>6.9707986779162813E-4</v>
      </c>
    </row>
    <row r="181" spans="1:7" outlineLevel="1" x14ac:dyDescent="0.25">
      <c r="A181" s="44" t="s">
        <v>729</v>
      </c>
      <c r="B181" s="114"/>
      <c r="C181" s="108"/>
      <c r="D181" s="108"/>
      <c r="E181" s="112"/>
      <c r="F181" s="108"/>
    </row>
    <row r="182" spans="1:7" outlineLevel="1" x14ac:dyDescent="0.25">
      <c r="A182" s="44" t="s">
        <v>730</v>
      </c>
      <c r="B182" s="114"/>
      <c r="C182" s="108"/>
      <c r="D182" s="108"/>
      <c r="E182" s="112"/>
      <c r="F182" s="108"/>
    </row>
    <row r="183" spans="1:7" outlineLevel="1" x14ac:dyDescent="0.25">
      <c r="A183" s="44" t="s">
        <v>731</v>
      </c>
      <c r="B183" s="114"/>
      <c r="C183" s="108"/>
      <c r="D183" s="108"/>
      <c r="E183" s="112"/>
      <c r="F183" s="108"/>
    </row>
    <row r="184" spans="1:7" outlineLevel="1" x14ac:dyDescent="0.25">
      <c r="A184" s="44" t="s">
        <v>732</v>
      </c>
      <c r="B184" s="114"/>
      <c r="C184" s="108"/>
      <c r="D184" s="108"/>
      <c r="E184" s="112"/>
      <c r="F184" s="108"/>
    </row>
    <row r="185" spans="1:7" ht="18.75" x14ac:dyDescent="0.25">
      <c r="A185" s="115"/>
      <c r="B185" s="116" t="s">
        <v>500</v>
      </c>
      <c r="C185" s="115"/>
      <c r="D185" s="115"/>
      <c r="E185" s="115"/>
      <c r="F185" s="117"/>
      <c r="G185" s="117"/>
    </row>
    <row r="186" spans="1:7" ht="15" customHeight="1" x14ac:dyDescent="0.25">
      <c r="A186" s="100"/>
      <c r="B186" s="101" t="s">
        <v>733</v>
      </c>
      <c r="C186" s="100" t="s">
        <v>734</v>
      </c>
      <c r="D186" s="100" t="s">
        <v>735</v>
      </c>
      <c r="E186" s="106"/>
      <c r="F186" s="100" t="s">
        <v>534</v>
      </c>
      <c r="G186" s="100" t="s">
        <v>736</v>
      </c>
    </row>
    <row r="187" spans="1:7" x14ac:dyDescent="0.25">
      <c r="A187" s="44" t="s">
        <v>737</v>
      </c>
      <c r="B187" s="111" t="s">
        <v>738</v>
      </c>
      <c r="C187" s="71">
        <v>280.10639143137684</v>
      </c>
      <c r="E187" s="118"/>
      <c r="F187" s="119"/>
      <c r="G187" s="119"/>
    </row>
    <row r="188" spans="1:7" x14ac:dyDescent="0.25">
      <c r="A188" s="118"/>
      <c r="B188" s="120"/>
      <c r="C188" s="118"/>
      <c r="D188" s="118"/>
      <c r="E188" s="118"/>
      <c r="F188" s="119"/>
      <c r="G188" s="119"/>
    </row>
    <row r="189" spans="1:7" x14ac:dyDescent="0.25">
      <c r="B189" s="111" t="s">
        <v>739</v>
      </c>
      <c r="C189" s="118"/>
      <c r="D189" s="118"/>
      <c r="E189" s="118"/>
      <c r="F189" s="119"/>
      <c r="G189" s="119"/>
    </row>
    <row r="190" spans="1:7" x14ac:dyDescent="0.25">
      <c r="A190" s="44" t="s">
        <v>740</v>
      </c>
      <c r="B190" s="111" t="s">
        <v>741</v>
      </c>
      <c r="C190" s="71">
        <v>1112.7838900499983</v>
      </c>
      <c r="D190" s="71">
        <v>16576</v>
      </c>
      <c r="E190" s="118"/>
      <c r="F190" s="57">
        <f>IF($C$214=0,"",IF(C190="[for completion]","",IF(C190="","",C190/$C$214)))</f>
        <v>2.173640170724888E-2</v>
      </c>
      <c r="G190" s="57">
        <f>IF($D$214=0,"",IF(D190="[for completion]","",IF(D190="","",D190/$D$214)))</f>
        <v>9.0694213429046655E-2</v>
      </c>
    </row>
    <row r="191" spans="1:7" x14ac:dyDescent="0.25">
      <c r="A191" s="44" t="s">
        <v>742</v>
      </c>
      <c r="B191" s="111" t="s">
        <v>743</v>
      </c>
      <c r="C191" s="71">
        <v>7802.614831740043</v>
      </c>
      <c r="D191" s="71">
        <v>50629</v>
      </c>
      <c r="E191" s="118"/>
      <c r="F191" s="57">
        <f t="shared" ref="F191:F213" si="4">IF($C$214=0,"",IF(C191="[for completion]","",IF(C191="","",C191/$C$214)))</f>
        <v>0.15241123803654222</v>
      </c>
      <c r="G191" s="57">
        <f t="shared" ref="G191:G213" si="5">IF($D$214=0,"",IF(D191="[for completion]","",IF(D191="","",D191/$D$214)))</f>
        <v>0.27701238728880329</v>
      </c>
    </row>
    <row r="192" spans="1:7" x14ac:dyDescent="0.25">
      <c r="A192" s="44" t="s">
        <v>744</v>
      </c>
      <c r="B192" s="111" t="s">
        <v>745</v>
      </c>
      <c r="C192" s="71">
        <v>12536.452695090034</v>
      </c>
      <c r="D192" s="71">
        <v>50531</v>
      </c>
      <c r="E192" s="118"/>
      <c r="F192" s="57">
        <f t="shared" si="4"/>
        <v>0.24487896904416573</v>
      </c>
      <c r="G192" s="57">
        <f t="shared" si="5"/>
        <v>0.27647618839184102</v>
      </c>
    </row>
    <row r="193" spans="1:7" x14ac:dyDescent="0.25">
      <c r="A193" s="44" t="s">
        <v>746</v>
      </c>
      <c r="B193" s="111" t="s">
        <v>747</v>
      </c>
      <c r="C193" s="71">
        <v>10968.912563810005</v>
      </c>
      <c r="D193" s="71">
        <v>31800</v>
      </c>
      <c r="E193" s="118"/>
      <c r="F193" s="57">
        <f t="shared" si="4"/>
        <v>0.21425965266980174</v>
      </c>
      <c r="G193" s="57">
        <f t="shared" si="5"/>
        <v>0.17399107064694039</v>
      </c>
    </row>
    <row r="194" spans="1:7" x14ac:dyDescent="0.25">
      <c r="A194" s="44" t="s">
        <v>748</v>
      </c>
      <c r="B194" s="111" t="s">
        <v>749</v>
      </c>
      <c r="C194" s="71">
        <v>7190.0521228400139</v>
      </c>
      <c r="D194" s="71">
        <v>16159</v>
      </c>
      <c r="E194" s="118"/>
      <c r="F194" s="57">
        <f t="shared" si="4"/>
        <v>0.14044583376479872</v>
      </c>
      <c r="G194" s="57">
        <f t="shared" si="5"/>
        <v>8.8412632408299052E-2</v>
      </c>
    </row>
    <row r="195" spans="1:7" x14ac:dyDescent="0.25">
      <c r="A195" s="44" t="s">
        <v>750</v>
      </c>
      <c r="B195" s="111" t="s">
        <v>751</v>
      </c>
      <c r="C195" s="71">
        <v>4303.5533897899913</v>
      </c>
      <c r="D195" s="71">
        <v>7905</v>
      </c>
      <c r="E195" s="118"/>
      <c r="F195" s="57">
        <f t="shared" si="4"/>
        <v>8.4062832042675312E-2</v>
      </c>
      <c r="G195" s="57">
        <f t="shared" si="5"/>
        <v>4.3251553882517731E-2</v>
      </c>
    </row>
    <row r="196" spans="1:7" x14ac:dyDescent="0.25">
      <c r="A196" s="44" t="s">
        <v>752</v>
      </c>
      <c r="B196" s="111" t="s">
        <v>753</v>
      </c>
      <c r="C196" s="71">
        <v>2630.9365039799941</v>
      </c>
      <c r="D196" s="71">
        <v>4081</v>
      </c>
      <c r="E196" s="118"/>
      <c r="F196" s="57">
        <f t="shared" si="4"/>
        <v>5.1391014219485762E-2</v>
      </c>
      <c r="G196" s="57">
        <f t="shared" si="5"/>
        <v>2.2328854066357349E-2</v>
      </c>
    </row>
    <row r="197" spans="1:7" x14ac:dyDescent="0.25">
      <c r="A197" s="44" t="s">
        <v>754</v>
      </c>
      <c r="B197" s="111" t="s">
        <v>755</v>
      </c>
      <c r="C197" s="71">
        <v>1501.0871559599968</v>
      </c>
      <c r="D197" s="71">
        <v>2013</v>
      </c>
      <c r="E197" s="118"/>
      <c r="F197" s="57">
        <f t="shared" si="4"/>
        <v>2.9321266879656416E-2</v>
      </c>
      <c r="G197" s="57">
        <f t="shared" si="5"/>
        <v>1.1013963056990282E-2</v>
      </c>
    </row>
    <row r="198" spans="1:7" x14ac:dyDescent="0.25">
      <c r="A198" s="44" t="s">
        <v>756</v>
      </c>
      <c r="B198" s="111" t="s">
        <v>757</v>
      </c>
      <c r="C198" s="71">
        <v>992.25707199999977</v>
      </c>
      <c r="D198" s="71">
        <v>1174</v>
      </c>
      <c r="E198" s="118"/>
      <c r="F198" s="57">
        <f t="shared" si="4"/>
        <v>1.9382108697567051E-2</v>
      </c>
      <c r="G198" s="57">
        <f t="shared" si="5"/>
        <v>6.4234439289153466E-3</v>
      </c>
    </row>
    <row r="199" spans="1:7" x14ac:dyDescent="0.25">
      <c r="A199" s="44" t="s">
        <v>758</v>
      </c>
      <c r="B199" s="111" t="s">
        <v>759</v>
      </c>
      <c r="C199" s="71">
        <v>690.14336901999945</v>
      </c>
      <c r="D199" s="71">
        <v>729</v>
      </c>
      <c r="E199" s="111"/>
      <c r="F199" s="57">
        <f t="shared" si="4"/>
        <v>1.348081477342271E-2</v>
      </c>
      <c r="G199" s="57">
        <f t="shared" si="5"/>
        <v>3.9886632233213691E-3</v>
      </c>
    </row>
    <row r="200" spans="1:7" x14ac:dyDescent="0.25">
      <c r="A200" s="44" t="s">
        <v>760</v>
      </c>
      <c r="B200" s="111" t="s">
        <v>761</v>
      </c>
      <c r="C200" s="71">
        <v>1465.6913548500008</v>
      </c>
      <c r="D200" s="71">
        <v>1171</v>
      </c>
      <c r="E200" s="111"/>
      <c r="F200" s="57">
        <f t="shared" si="4"/>
        <v>2.8629868164635308E-2</v>
      </c>
      <c r="G200" s="57">
        <f t="shared" si="5"/>
        <v>6.4070296769675218E-3</v>
      </c>
    </row>
    <row r="201" spans="1:7" x14ac:dyDescent="0.25">
      <c r="A201" s="44" t="s">
        <v>762</v>
      </c>
      <c r="B201" s="111"/>
      <c r="E201" s="111"/>
      <c r="F201" s="57" t="str">
        <f t="shared" si="4"/>
        <v/>
      </c>
      <c r="G201" s="57" t="str">
        <f t="shared" si="5"/>
        <v/>
      </c>
    </row>
    <row r="202" spans="1:7" x14ac:dyDescent="0.25">
      <c r="A202" s="44" t="s">
        <v>763</v>
      </c>
      <c r="B202" s="111"/>
      <c r="E202" s="111"/>
      <c r="F202" s="57" t="str">
        <f t="shared" si="4"/>
        <v/>
      </c>
      <c r="G202" s="57" t="str">
        <f t="shared" si="5"/>
        <v/>
      </c>
    </row>
    <row r="203" spans="1:7" x14ac:dyDescent="0.25">
      <c r="A203" s="44" t="s">
        <v>764</v>
      </c>
      <c r="B203" s="111"/>
      <c r="E203" s="111"/>
      <c r="F203" s="57" t="str">
        <f t="shared" si="4"/>
        <v/>
      </c>
      <c r="G203" s="57" t="str">
        <f t="shared" si="5"/>
        <v/>
      </c>
    </row>
    <row r="204" spans="1:7" x14ac:dyDescent="0.25">
      <c r="A204" s="44" t="s">
        <v>765</v>
      </c>
      <c r="B204" s="111"/>
      <c r="E204" s="111"/>
      <c r="F204" s="57" t="str">
        <f t="shared" si="4"/>
        <v/>
      </c>
      <c r="G204" s="57" t="str">
        <f t="shared" si="5"/>
        <v/>
      </c>
    </row>
    <row r="205" spans="1:7" x14ac:dyDescent="0.25">
      <c r="A205" s="44" t="s">
        <v>766</v>
      </c>
      <c r="B205" s="111"/>
      <c r="F205" s="57" t="str">
        <f t="shared" si="4"/>
        <v/>
      </c>
      <c r="G205" s="57" t="str">
        <f t="shared" si="5"/>
        <v/>
      </c>
    </row>
    <row r="206" spans="1:7" x14ac:dyDescent="0.25">
      <c r="A206" s="44" t="s">
        <v>767</v>
      </c>
      <c r="B206" s="111"/>
      <c r="E206" s="104"/>
      <c r="F206" s="57" t="str">
        <f t="shared" si="4"/>
        <v/>
      </c>
      <c r="G206" s="57" t="str">
        <f t="shared" si="5"/>
        <v/>
      </c>
    </row>
    <row r="207" spans="1:7" x14ac:dyDescent="0.25">
      <c r="A207" s="44" t="s">
        <v>768</v>
      </c>
      <c r="B207" s="111"/>
      <c r="E207" s="104"/>
      <c r="F207" s="57" t="str">
        <f t="shared" si="4"/>
        <v/>
      </c>
      <c r="G207" s="57" t="str">
        <f t="shared" si="5"/>
        <v/>
      </c>
    </row>
    <row r="208" spans="1:7" x14ac:dyDescent="0.25">
      <c r="A208" s="44" t="s">
        <v>769</v>
      </c>
      <c r="B208" s="111"/>
      <c r="E208" s="104"/>
      <c r="F208" s="57" t="str">
        <f t="shared" si="4"/>
        <v/>
      </c>
      <c r="G208" s="57" t="str">
        <f t="shared" si="5"/>
        <v/>
      </c>
    </row>
    <row r="209" spans="1:7" x14ac:dyDescent="0.25">
      <c r="A209" s="44" t="s">
        <v>770</v>
      </c>
      <c r="B209" s="111"/>
      <c r="E209" s="104"/>
      <c r="F209" s="57" t="str">
        <f t="shared" si="4"/>
        <v/>
      </c>
      <c r="G209" s="57" t="str">
        <f t="shared" si="5"/>
        <v/>
      </c>
    </row>
    <row r="210" spans="1:7" x14ac:dyDescent="0.25">
      <c r="A210" s="44" t="s">
        <v>771</v>
      </c>
      <c r="B210" s="111"/>
      <c r="E210" s="104"/>
      <c r="F210" s="57" t="str">
        <f t="shared" si="4"/>
        <v/>
      </c>
      <c r="G210" s="57" t="str">
        <f t="shared" si="5"/>
        <v/>
      </c>
    </row>
    <row r="211" spans="1:7" x14ac:dyDescent="0.25">
      <c r="A211" s="44" t="s">
        <v>772</v>
      </c>
      <c r="B211" s="111"/>
      <c r="E211" s="104"/>
      <c r="F211" s="57" t="str">
        <f t="shared" si="4"/>
        <v/>
      </c>
      <c r="G211" s="57" t="str">
        <f t="shared" si="5"/>
        <v/>
      </c>
    </row>
    <row r="212" spans="1:7" x14ac:dyDescent="0.25">
      <c r="A212" s="44" t="s">
        <v>773</v>
      </c>
      <c r="B212" s="111"/>
      <c r="E212" s="104"/>
      <c r="F212" s="57" t="str">
        <f t="shared" si="4"/>
        <v/>
      </c>
      <c r="G212" s="57" t="str">
        <f t="shared" si="5"/>
        <v/>
      </c>
    </row>
    <row r="213" spans="1:7" x14ac:dyDescent="0.25">
      <c r="A213" s="44" t="s">
        <v>774</v>
      </c>
      <c r="B213" s="111"/>
      <c r="E213" s="104"/>
      <c r="F213" s="57" t="str">
        <f t="shared" si="4"/>
        <v/>
      </c>
      <c r="G213" s="57" t="str">
        <f t="shared" si="5"/>
        <v/>
      </c>
    </row>
    <row r="214" spans="1:7" x14ac:dyDescent="0.25">
      <c r="A214" s="44" t="s">
        <v>775</v>
      </c>
      <c r="B214" s="121" t="s">
        <v>103</v>
      </c>
      <c r="C214" s="71">
        <f>SUM(C190:C213)</f>
        <v>51194.484949130085</v>
      </c>
      <c r="D214" s="71">
        <f>SUM(D190:D213)</f>
        <v>182768</v>
      </c>
      <c r="E214" s="104"/>
      <c r="F214" s="122">
        <f>SUM(F190:F213)</f>
        <v>0.99999999999999978</v>
      </c>
      <c r="G214" s="122">
        <f>SUM(G190:G213)</f>
        <v>1.0000000000000002</v>
      </c>
    </row>
    <row r="215" spans="1:7" ht="15" customHeight="1" x14ac:dyDescent="0.25">
      <c r="A215" s="100"/>
      <c r="B215" s="101" t="s">
        <v>776</v>
      </c>
      <c r="C215" s="100" t="s">
        <v>734</v>
      </c>
      <c r="D215" s="100" t="s">
        <v>735</v>
      </c>
      <c r="E215" s="106"/>
      <c r="F215" s="100" t="s">
        <v>534</v>
      </c>
      <c r="G215" s="100" t="s">
        <v>736</v>
      </c>
    </row>
    <row r="216" spans="1:7" x14ac:dyDescent="0.25">
      <c r="A216" s="44" t="s">
        <v>777</v>
      </c>
      <c r="B216" s="44" t="s">
        <v>778</v>
      </c>
      <c r="C216" s="108" t="s">
        <v>69</v>
      </c>
      <c r="G216" s="44"/>
    </row>
    <row r="217" spans="1:7" x14ac:dyDescent="0.25">
      <c r="G217" s="44"/>
    </row>
    <row r="218" spans="1:7" x14ac:dyDescent="0.25">
      <c r="B218" s="111" t="s">
        <v>779</v>
      </c>
      <c r="G218" s="44"/>
    </row>
    <row r="219" spans="1:7" x14ac:dyDescent="0.25">
      <c r="A219" s="44" t="s">
        <v>780</v>
      </c>
      <c r="B219" s="44" t="s">
        <v>781</v>
      </c>
      <c r="C219" s="108" t="s">
        <v>69</v>
      </c>
      <c r="F219" s="57" t="str">
        <f t="shared" ref="F219:F233" si="6">IF($C$227=0,"",IF(C219="[for completion]","",C219/$C$227))</f>
        <v/>
      </c>
      <c r="G219" s="57" t="str">
        <f t="shared" ref="G219:G233" si="7">IF($D$227=0,"",IF(D219="[for completion]","",D219/$D$227))</f>
        <v/>
      </c>
    </row>
    <row r="220" spans="1:7" x14ac:dyDescent="0.25">
      <c r="A220" s="44" t="s">
        <v>782</v>
      </c>
      <c r="B220" s="44" t="s">
        <v>783</v>
      </c>
      <c r="C220" s="108" t="s">
        <v>69</v>
      </c>
      <c r="F220" s="57" t="str">
        <f t="shared" si="6"/>
        <v/>
      </c>
      <c r="G220" s="57" t="str">
        <f t="shared" si="7"/>
        <v/>
      </c>
    </row>
    <row r="221" spans="1:7" x14ac:dyDescent="0.25">
      <c r="A221" s="44" t="s">
        <v>784</v>
      </c>
      <c r="B221" s="44" t="s">
        <v>785</v>
      </c>
      <c r="C221" s="108" t="s">
        <v>69</v>
      </c>
      <c r="F221" s="57" t="str">
        <f t="shared" si="6"/>
        <v/>
      </c>
      <c r="G221" s="57" t="str">
        <f t="shared" si="7"/>
        <v/>
      </c>
    </row>
    <row r="222" spans="1:7" x14ac:dyDescent="0.25">
      <c r="A222" s="44" t="s">
        <v>786</v>
      </c>
      <c r="B222" s="44" t="s">
        <v>787</v>
      </c>
      <c r="C222" s="108" t="s">
        <v>69</v>
      </c>
      <c r="F222" s="57" t="str">
        <f t="shared" si="6"/>
        <v/>
      </c>
      <c r="G222" s="57" t="str">
        <f t="shared" si="7"/>
        <v/>
      </c>
    </row>
    <row r="223" spans="1:7" x14ac:dyDescent="0.25">
      <c r="A223" s="44" t="s">
        <v>788</v>
      </c>
      <c r="B223" s="44" t="s">
        <v>789</v>
      </c>
      <c r="C223" s="108" t="s">
        <v>69</v>
      </c>
      <c r="F223" s="57" t="str">
        <f t="shared" si="6"/>
        <v/>
      </c>
      <c r="G223" s="57" t="str">
        <f t="shared" si="7"/>
        <v/>
      </c>
    </row>
    <row r="224" spans="1:7" x14ac:dyDescent="0.25">
      <c r="A224" s="44" t="s">
        <v>790</v>
      </c>
      <c r="B224" s="44" t="s">
        <v>791</v>
      </c>
      <c r="C224" s="108" t="s">
        <v>69</v>
      </c>
      <c r="F224" s="57" t="str">
        <f t="shared" si="6"/>
        <v/>
      </c>
      <c r="G224" s="57" t="str">
        <f t="shared" si="7"/>
        <v/>
      </c>
    </row>
    <row r="225" spans="1:7" x14ac:dyDescent="0.25">
      <c r="A225" s="44" t="s">
        <v>792</v>
      </c>
      <c r="B225" s="44" t="s">
        <v>793</v>
      </c>
      <c r="C225" s="108" t="s">
        <v>69</v>
      </c>
      <c r="F225" s="57" t="str">
        <f t="shared" si="6"/>
        <v/>
      </c>
      <c r="G225" s="57" t="str">
        <f t="shared" si="7"/>
        <v/>
      </c>
    </row>
    <row r="226" spans="1:7" x14ac:dyDescent="0.25">
      <c r="A226" s="44" t="s">
        <v>794</v>
      </c>
      <c r="B226" s="44" t="s">
        <v>795</v>
      </c>
      <c r="C226" s="108" t="s">
        <v>69</v>
      </c>
      <c r="F226" s="57" t="str">
        <f t="shared" si="6"/>
        <v/>
      </c>
      <c r="G226" s="57" t="str">
        <f t="shared" si="7"/>
        <v/>
      </c>
    </row>
    <row r="227" spans="1:7" x14ac:dyDescent="0.25">
      <c r="A227" s="44" t="s">
        <v>796</v>
      </c>
      <c r="B227" s="121" t="s">
        <v>103</v>
      </c>
      <c r="C227" s="44">
        <f>SUM(C219:C226)</f>
        <v>0</v>
      </c>
      <c r="D227" s="44">
        <f>SUM(D219:D226)</f>
        <v>0</v>
      </c>
      <c r="F227" s="104">
        <f>SUM(F219:F226)</f>
        <v>0</v>
      </c>
      <c r="G227" s="104">
        <f>SUM(G219:G226)</f>
        <v>0</v>
      </c>
    </row>
    <row r="228" spans="1:7" outlineLevel="1" x14ac:dyDescent="0.25">
      <c r="A228" s="44" t="s">
        <v>797</v>
      </c>
      <c r="B228" s="105"/>
      <c r="F228" s="57" t="str">
        <f t="shared" si="6"/>
        <v/>
      </c>
      <c r="G228" s="57" t="str">
        <f t="shared" si="7"/>
        <v/>
      </c>
    </row>
    <row r="229" spans="1:7" outlineLevel="1" x14ac:dyDescent="0.25">
      <c r="A229" s="44" t="s">
        <v>798</v>
      </c>
      <c r="B229" s="105"/>
      <c r="F229" s="57" t="str">
        <f t="shared" si="6"/>
        <v/>
      </c>
      <c r="G229" s="57" t="str">
        <f t="shared" si="7"/>
        <v/>
      </c>
    </row>
    <row r="230" spans="1:7" outlineLevel="1" x14ac:dyDescent="0.25">
      <c r="A230" s="44" t="s">
        <v>799</v>
      </c>
      <c r="B230" s="105"/>
      <c r="F230" s="57" t="str">
        <f t="shared" si="6"/>
        <v/>
      </c>
      <c r="G230" s="57" t="str">
        <f t="shared" si="7"/>
        <v/>
      </c>
    </row>
    <row r="231" spans="1:7" outlineLevel="1" x14ac:dyDescent="0.25">
      <c r="A231" s="44" t="s">
        <v>800</v>
      </c>
      <c r="B231" s="105"/>
      <c r="F231" s="57" t="str">
        <f t="shared" si="6"/>
        <v/>
      </c>
      <c r="G231" s="57" t="str">
        <f t="shared" si="7"/>
        <v/>
      </c>
    </row>
    <row r="232" spans="1:7" outlineLevel="1" x14ac:dyDescent="0.25">
      <c r="A232" s="44" t="s">
        <v>801</v>
      </c>
      <c r="B232" s="105"/>
      <c r="F232" s="57" t="str">
        <f t="shared" si="6"/>
        <v/>
      </c>
      <c r="G232" s="57" t="str">
        <f t="shared" si="7"/>
        <v/>
      </c>
    </row>
    <row r="233" spans="1:7" outlineLevel="1" x14ac:dyDescent="0.25">
      <c r="A233" s="44" t="s">
        <v>802</v>
      </c>
      <c r="B233" s="105"/>
      <c r="F233" s="57" t="str">
        <f t="shared" si="6"/>
        <v/>
      </c>
      <c r="G233" s="57" t="str">
        <f t="shared" si="7"/>
        <v/>
      </c>
    </row>
    <row r="234" spans="1:7" outlineLevel="1" x14ac:dyDescent="0.25">
      <c r="A234" s="44" t="s">
        <v>803</v>
      </c>
      <c r="B234" s="105"/>
      <c r="F234" s="57"/>
      <c r="G234" s="57"/>
    </row>
    <row r="235" spans="1:7" outlineLevel="1" x14ac:dyDescent="0.25">
      <c r="A235" s="44" t="s">
        <v>804</v>
      </c>
      <c r="B235" s="105"/>
      <c r="F235" s="57"/>
      <c r="G235" s="57"/>
    </row>
    <row r="236" spans="1:7" outlineLevel="1" x14ac:dyDescent="0.25">
      <c r="A236" s="44" t="s">
        <v>805</v>
      </c>
      <c r="B236" s="105"/>
      <c r="F236" s="57"/>
      <c r="G236" s="57"/>
    </row>
    <row r="237" spans="1:7" ht="15" customHeight="1" x14ac:dyDescent="0.25">
      <c r="A237" s="100"/>
      <c r="B237" s="101" t="s">
        <v>806</v>
      </c>
      <c r="C237" s="100" t="s">
        <v>734</v>
      </c>
      <c r="D237" s="100" t="s">
        <v>735</v>
      </c>
      <c r="E237" s="106"/>
      <c r="F237" s="100" t="s">
        <v>534</v>
      </c>
      <c r="G237" s="100" t="s">
        <v>736</v>
      </c>
    </row>
    <row r="238" spans="1:7" x14ac:dyDescent="0.25">
      <c r="A238" s="44" t="s">
        <v>807</v>
      </c>
      <c r="B238" s="44" t="s">
        <v>778</v>
      </c>
      <c r="C238" s="108">
        <v>0.54764411778235411</v>
      </c>
      <c r="G238" s="44"/>
    </row>
    <row r="239" spans="1:7" x14ac:dyDescent="0.25">
      <c r="G239" s="44"/>
    </row>
    <row r="240" spans="1:7" x14ac:dyDescent="0.25">
      <c r="B240" s="111" t="s">
        <v>779</v>
      </c>
      <c r="G240" s="44"/>
    </row>
    <row r="241" spans="1:7" x14ac:dyDescent="0.25">
      <c r="A241" s="44" t="s">
        <v>808</v>
      </c>
      <c r="B241" s="44" t="s">
        <v>781</v>
      </c>
      <c r="C241" s="71">
        <v>8794.8354362200007</v>
      </c>
      <c r="D241" s="71">
        <f>IF(ISNA(VLOOKUP("00 &lt;= 40",'[2]INDLTV Pivot'!$A$1:$C$561,3,FALSE)),0,VLOOKUP("00 &lt;= 40",'[2]INDLTV Pivot'!$A$1:$C$561,3,FALSE))</f>
        <v>41911</v>
      </c>
      <c r="F241" s="57">
        <f>IF($C$249=0,"",IF(C241="[Mark as ND1 if not relevant]","",C241/$C$249))</f>
        <v>0.17179263440112907</v>
      </c>
      <c r="G241" s="57">
        <f>IF($D$249=0,"",IF(D241="[Mark as ND1 if not relevant]","",D241/$D$249))</f>
        <v>0.2293125711284251</v>
      </c>
    </row>
    <row r="242" spans="1:7" x14ac:dyDescent="0.25">
      <c r="A242" s="44" t="s">
        <v>809</v>
      </c>
      <c r="B242" s="44" t="s">
        <v>783</v>
      </c>
      <c r="C242" s="71">
        <v>10259.218784560024</v>
      </c>
      <c r="D242" s="71">
        <f>IF(ISNA(VLOOKUP("40 &lt;= 50",'[2]INDLTV Pivot'!$A$1:$C$561,3,FALSE)),0,VLOOKUP("40 &lt;= 50",'[2]INDLTV Pivot'!$A$1:$C$561,3,FALSE))</f>
        <v>36324</v>
      </c>
      <c r="F242" s="57">
        <f t="shared" ref="F242:F248" si="8">IF($C$249=0,"",IF(C242="[Mark as ND1 if not relevant]","",C242/$C$249))</f>
        <v>0.20039695281150324</v>
      </c>
      <c r="G242" s="57">
        <f t="shared" ref="G242:G248" si="9">IF($D$249=0,"",IF(D242="[Mark as ND1 if not relevant]","",D242/$D$249))</f>
        <v>0.19874376258425983</v>
      </c>
    </row>
    <row r="243" spans="1:7" x14ac:dyDescent="0.25">
      <c r="A243" s="44" t="s">
        <v>810</v>
      </c>
      <c r="B243" s="44" t="s">
        <v>785</v>
      </c>
      <c r="C243" s="71">
        <v>11384.274078500011</v>
      </c>
      <c r="D243" s="71">
        <f>IF(ISNA(VLOOKUP("50 &lt;= 60",'[2]INDLTV Pivot'!$A$1:$C$561,3,FALSE)),0,VLOOKUP("50 &lt;= 60",'[2]INDLTV Pivot'!$A$1:$C$561,3,FALSE))</f>
        <v>38588</v>
      </c>
      <c r="F243" s="57">
        <f t="shared" si="8"/>
        <v>0.22237305619564532</v>
      </c>
      <c r="G243" s="57">
        <f t="shared" si="9"/>
        <v>0.21113105138755142</v>
      </c>
    </row>
    <row r="244" spans="1:7" x14ac:dyDescent="0.25">
      <c r="A244" s="44" t="s">
        <v>811</v>
      </c>
      <c r="B244" s="44" t="s">
        <v>787</v>
      </c>
      <c r="C244" s="71">
        <v>10954.465550779994</v>
      </c>
      <c r="D244" s="71">
        <f>IF(ISNA(VLOOKUP("60 &lt;= 70",'[2]INDLTV Pivot'!$A$1:$C$561,3,FALSE)),0,VLOOKUP("60 &lt;= 70",'[2]INDLTV Pivot'!$A$1:$C$561,3,FALSE))</f>
        <v>35563</v>
      </c>
      <c r="F244" s="57">
        <f t="shared" si="8"/>
        <v>0.21397745404929888</v>
      </c>
      <c r="G244" s="57">
        <f t="shared" si="9"/>
        <v>0.19458001400682834</v>
      </c>
    </row>
    <row r="245" spans="1:7" x14ac:dyDescent="0.25">
      <c r="A245" s="44" t="s">
        <v>812</v>
      </c>
      <c r="B245" s="44" t="s">
        <v>789</v>
      </c>
      <c r="C245" s="71">
        <v>9542.1112932800024</v>
      </c>
      <c r="D245" s="71">
        <f>IF(ISNA(VLOOKUP("70 &lt;= 80",'[2]INDLTV Pivot'!$A$1:$C$561,3,FALSE)),0,VLOOKUP("70 &lt;= 80",'[2]INDLTV Pivot'!$A$1:$C$561,3,FALSE))</f>
        <v>29845</v>
      </c>
      <c r="F245" s="57">
        <f t="shared" si="8"/>
        <v>0.18638943829128521</v>
      </c>
      <c r="G245" s="57">
        <f t="shared" si="9"/>
        <v>0.16329444979427471</v>
      </c>
    </row>
    <row r="246" spans="1:7" x14ac:dyDescent="0.25">
      <c r="A246" s="44" t="s">
        <v>813</v>
      </c>
      <c r="B246" s="44" t="s">
        <v>791</v>
      </c>
      <c r="C246" s="71">
        <v>259.57980579000008</v>
      </c>
      <c r="D246" s="71">
        <f>IF(ISNA(VLOOKUP("80 &lt;= 90",'[2]INDLTV Pivot'!$A$1:$C$561,3,FALSE)),0,VLOOKUP("80 &lt;= 90",'[2]INDLTV Pivot'!$A$1:$C$561,3,FALSE))+IF(ISNA(VLOOKUP("90 &lt;=100",'[2]INDLTV Pivot'!$A$1:$C$561,3,FALSE)),0,VLOOKUP("90 &lt;=100",'[2]INDLTV Pivot'!$A$1:$C$561,3,FALSE))</f>
        <v>537</v>
      </c>
      <c r="F246" s="57">
        <f t="shared" si="8"/>
        <v>5.070464251138271E-3</v>
      </c>
      <c r="G246" s="57">
        <f t="shared" si="9"/>
        <v>2.938151098660597E-3</v>
      </c>
    </row>
    <row r="247" spans="1:7" x14ac:dyDescent="0.25">
      <c r="A247" s="44" t="s">
        <v>814</v>
      </c>
      <c r="B247" s="44" t="s">
        <v>793</v>
      </c>
      <c r="F247" s="57">
        <f t="shared" si="8"/>
        <v>0</v>
      </c>
      <c r="G247" s="57">
        <f t="shared" si="9"/>
        <v>0</v>
      </c>
    </row>
    <row r="248" spans="1:7" x14ac:dyDescent="0.25">
      <c r="A248" s="44" t="s">
        <v>815</v>
      </c>
      <c r="B248" s="44" t="s">
        <v>795</v>
      </c>
      <c r="F248" s="57">
        <f t="shared" si="8"/>
        <v>0</v>
      </c>
      <c r="G248" s="57">
        <f t="shared" si="9"/>
        <v>0</v>
      </c>
    </row>
    <row r="249" spans="1:7" x14ac:dyDescent="0.25">
      <c r="A249" s="44" t="s">
        <v>816</v>
      </c>
      <c r="B249" s="121" t="s">
        <v>103</v>
      </c>
      <c r="C249" s="71">
        <f>SUM(C241:C248)</f>
        <v>51194.484949130034</v>
      </c>
      <c r="D249" s="71">
        <f>SUM(D241:D248)</f>
        <v>182768</v>
      </c>
      <c r="F249" s="104">
        <f>SUM(F241:F248)</f>
        <v>0.99999999999999989</v>
      </c>
      <c r="G249" s="104">
        <f>SUM(G241:G248)</f>
        <v>1</v>
      </c>
    </row>
    <row r="250" spans="1:7" outlineLevel="1" x14ac:dyDescent="0.25">
      <c r="A250" s="44" t="s">
        <v>817</v>
      </c>
      <c r="B250" s="107"/>
      <c r="C250" s="71"/>
      <c r="D250" s="71"/>
      <c r="F250" s="57"/>
      <c r="G250" s="57"/>
    </row>
    <row r="251" spans="1:7" outlineLevel="1" x14ac:dyDescent="0.25">
      <c r="A251" s="44" t="s">
        <v>818</v>
      </c>
      <c r="B251" s="105"/>
      <c r="C251" s="71"/>
      <c r="D251" s="71"/>
      <c r="F251" s="57"/>
      <c r="G251" s="57"/>
    </row>
    <row r="252" spans="1:7" outlineLevel="1" x14ac:dyDescent="0.25">
      <c r="A252" s="44" t="s">
        <v>819</v>
      </c>
      <c r="B252" s="105"/>
      <c r="C252" s="71"/>
      <c r="D252" s="71"/>
      <c r="F252" s="57"/>
      <c r="G252" s="57"/>
    </row>
    <row r="253" spans="1:7" outlineLevel="1" x14ac:dyDescent="0.25">
      <c r="A253" s="44" t="s">
        <v>820</v>
      </c>
      <c r="B253" s="105"/>
      <c r="C253" s="71"/>
      <c r="F253" s="57"/>
      <c r="G253" s="57"/>
    </row>
    <row r="254" spans="1:7" outlineLevel="1" x14ac:dyDescent="0.25">
      <c r="A254" s="44" t="s">
        <v>821</v>
      </c>
      <c r="B254" s="105"/>
      <c r="C254" s="71"/>
      <c r="F254" s="57"/>
      <c r="G254" s="57"/>
    </row>
    <row r="255" spans="1:7" outlineLevel="1" x14ac:dyDescent="0.25">
      <c r="A255" s="44" t="s">
        <v>822</v>
      </c>
      <c r="B255" s="105"/>
      <c r="F255" s="57"/>
      <c r="G255" s="57"/>
    </row>
    <row r="256" spans="1:7" outlineLevel="1" x14ac:dyDescent="0.25">
      <c r="A256" s="44" t="s">
        <v>823</v>
      </c>
      <c r="B256" s="105"/>
      <c r="F256" s="57"/>
      <c r="G256" s="57"/>
    </row>
    <row r="257" spans="1:14" outlineLevel="1" x14ac:dyDescent="0.25">
      <c r="A257" s="44" t="s">
        <v>824</v>
      </c>
      <c r="B257" s="105"/>
      <c r="F257" s="57"/>
      <c r="G257" s="57"/>
    </row>
    <row r="258" spans="1:14" outlineLevel="1" x14ac:dyDescent="0.25">
      <c r="A258" s="44" t="s">
        <v>825</v>
      </c>
      <c r="B258" s="105"/>
      <c r="F258" s="57"/>
      <c r="G258" s="57"/>
    </row>
    <row r="259" spans="1:14" ht="15" customHeight="1" x14ac:dyDescent="0.25">
      <c r="A259" s="100"/>
      <c r="B259" s="101" t="s">
        <v>826</v>
      </c>
      <c r="C259" s="100" t="s">
        <v>534</v>
      </c>
      <c r="D259" s="100"/>
      <c r="E259" s="106"/>
      <c r="F259" s="100"/>
      <c r="G259" s="100"/>
    </row>
    <row r="260" spans="1:14" x14ac:dyDescent="0.25">
      <c r="A260" s="44" t="s">
        <v>827</v>
      </c>
      <c r="B260" s="44" t="s">
        <v>828</v>
      </c>
      <c r="C260" s="108">
        <v>0.83966570107412242</v>
      </c>
      <c r="E260" s="104"/>
      <c r="F260" s="104"/>
      <c r="G260" s="104"/>
    </row>
    <row r="261" spans="1:14" x14ac:dyDescent="0.25">
      <c r="A261" s="44" t="s">
        <v>829</v>
      </c>
      <c r="B261" s="44" t="s">
        <v>830</v>
      </c>
      <c r="C261" s="108">
        <v>0</v>
      </c>
      <c r="E261" s="104"/>
      <c r="F261" s="104"/>
    </row>
    <row r="262" spans="1:14" x14ac:dyDescent="0.25">
      <c r="A262" s="44" t="s">
        <v>831</v>
      </c>
      <c r="B262" s="44" t="s">
        <v>832</v>
      </c>
      <c r="C262" s="108">
        <v>0.16033429892587756</v>
      </c>
      <c r="E262" s="104"/>
      <c r="F262" s="104"/>
    </row>
    <row r="263" spans="1:14" x14ac:dyDescent="0.25">
      <c r="A263" s="44" t="s">
        <v>833</v>
      </c>
      <c r="B263" s="111" t="s">
        <v>834</v>
      </c>
      <c r="C263" s="108">
        <v>0</v>
      </c>
      <c r="D263" s="118"/>
      <c r="E263" s="118"/>
      <c r="F263" s="119"/>
      <c r="G263" s="119"/>
      <c r="H263" s="84"/>
      <c r="I263" s="44"/>
      <c r="J263" s="44"/>
      <c r="K263" s="44"/>
      <c r="L263" s="84"/>
      <c r="M263" s="84"/>
      <c r="N263" s="84"/>
    </row>
    <row r="264" spans="1:14" x14ac:dyDescent="0.25">
      <c r="A264" s="44" t="s">
        <v>835</v>
      </c>
      <c r="B264" s="44" t="s">
        <v>101</v>
      </c>
      <c r="C264" s="108">
        <v>0</v>
      </c>
      <c r="E264" s="104"/>
      <c r="F264" s="104"/>
    </row>
    <row r="265" spans="1:14" outlineLevel="1" x14ac:dyDescent="0.25">
      <c r="A265" s="44" t="s">
        <v>836</v>
      </c>
      <c r="B265" s="105"/>
      <c r="C265" s="104"/>
      <c r="E265" s="104"/>
      <c r="F265" s="104"/>
    </row>
    <row r="266" spans="1:14" outlineLevel="1" x14ac:dyDescent="0.25">
      <c r="A266" s="44" t="s">
        <v>837</v>
      </c>
      <c r="B266" s="105"/>
      <c r="C266" s="123"/>
      <c r="E266" s="104"/>
      <c r="F266" s="104"/>
    </row>
    <row r="267" spans="1:14" outlineLevel="1" x14ac:dyDescent="0.25">
      <c r="A267" s="44" t="s">
        <v>838</v>
      </c>
      <c r="B267" s="105"/>
      <c r="C267" s="104"/>
      <c r="E267" s="104"/>
      <c r="F267" s="104"/>
    </row>
    <row r="268" spans="1:14" outlineLevel="1" x14ac:dyDescent="0.25">
      <c r="A268" s="44" t="s">
        <v>839</v>
      </c>
      <c r="B268" s="105"/>
      <c r="C268" s="104"/>
      <c r="E268" s="104"/>
      <c r="F268" s="104"/>
    </row>
    <row r="269" spans="1:14" outlineLevel="1" x14ac:dyDescent="0.25">
      <c r="A269" s="44" t="s">
        <v>840</v>
      </c>
      <c r="B269" s="105"/>
      <c r="C269" s="104"/>
      <c r="E269" s="104"/>
      <c r="F269" s="104"/>
    </row>
    <row r="270" spans="1:14" outlineLevel="1" x14ac:dyDescent="0.25">
      <c r="A270" s="44" t="s">
        <v>841</v>
      </c>
      <c r="B270" s="105"/>
      <c r="C270" s="104"/>
      <c r="E270" s="104"/>
      <c r="F270" s="104"/>
    </row>
    <row r="271" spans="1:14" outlineLevel="1" x14ac:dyDescent="0.25">
      <c r="A271" s="44" t="s">
        <v>842</v>
      </c>
      <c r="B271" s="105"/>
      <c r="C271" s="104"/>
      <c r="E271" s="104"/>
      <c r="F271" s="104"/>
    </row>
    <row r="272" spans="1:14" outlineLevel="1" x14ac:dyDescent="0.25">
      <c r="A272" s="44" t="s">
        <v>843</v>
      </c>
      <c r="B272" s="105"/>
      <c r="C272" s="104"/>
      <c r="E272" s="104"/>
      <c r="F272" s="104"/>
    </row>
    <row r="273" spans="1:7" outlineLevel="1" x14ac:dyDescent="0.25">
      <c r="A273" s="44" t="s">
        <v>844</v>
      </c>
      <c r="B273" s="105"/>
      <c r="C273" s="104"/>
      <c r="E273" s="104"/>
      <c r="F273" s="104"/>
    </row>
    <row r="274" spans="1:7" outlineLevel="1" x14ac:dyDescent="0.25">
      <c r="A274" s="44" t="s">
        <v>845</v>
      </c>
      <c r="B274" s="105"/>
      <c r="C274" s="104"/>
      <c r="E274" s="104"/>
      <c r="F274" s="104"/>
    </row>
    <row r="275" spans="1:7" outlineLevel="1" x14ac:dyDescent="0.25">
      <c r="A275" s="44" t="s">
        <v>846</v>
      </c>
      <c r="B275" s="105"/>
      <c r="C275" s="104"/>
      <c r="E275" s="104"/>
      <c r="F275" s="104"/>
    </row>
    <row r="276" spans="1:7" ht="15" customHeight="1" x14ac:dyDescent="0.25">
      <c r="A276" s="100"/>
      <c r="B276" s="101" t="s">
        <v>847</v>
      </c>
      <c r="C276" s="100" t="s">
        <v>534</v>
      </c>
      <c r="D276" s="100"/>
      <c r="E276" s="106"/>
      <c r="F276" s="100"/>
      <c r="G276" s="102"/>
    </row>
    <row r="277" spans="1:7" x14ac:dyDescent="0.25">
      <c r="A277" s="44" t="s">
        <v>848</v>
      </c>
      <c r="B277" s="44" t="s">
        <v>849</v>
      </c>
      <c r="C277" s="108">
        <v>1</v>
      </c>
      <c r="E277" s="84"/>
      <c r="F277" s="84"/>
    </row>
    <row r="278" spans="1:7" x14ac:dyDescent="0.25">
      <c r="A278" s="44" t="s">
        <v>850</v>
      </c>
      <c r="B278" s="44" t="s">
        <v>851</v>
      </c>
      <c r="C278" s="108">
        <v>0</v>
      </c>
      <c r="E278" s="84"/>
      <c r="F278" s="84"/>
    </row>
    <row r="279" spans="1:7" x14ac:dyDescent="0.25">
      <c r="A279" s="44" t="s">
        <v>852</v>
      </c>
      <c r="B279" s="44" t="s">
        <v>101</v>
      </c>
      <c r="C279" s="108">
        <v>0</v>
      </c>
      <c r="E279" s="84"/>
      <c r="F279" s="84"/>
    </row>
    <row r="280" spans="1:7" outlineLevel="1" x14ac:dyDescent="0.25">
      <c r="A280" s="44" t="s">
        <v>853</v>
      </c>
      <c r="C280" s="108"/>
      <c r="E280" s="84"/>
      <c r="F280" s="84"/>
    </row>
    <row r="281" spans="1:7" outlineLevel="1" x14ac:dyDescent="0.25">
      <c r="A281" s="44" t="s">
        <v>854</v>
      </c>
      <c r="C281" s="108"/>
      <c r="E281" s="84"/>
      <c r="F281" s="84"/>
    </row>
    <row r="282" spans="1:7" outlineLevel="1" x14ac:dyDescent="0.25">
      <c r="A282" s="44" t="s">
        <v>855</v>
      </c>
      <c r="C282" s="108"/>
      <c r="E282" s="84"/>
      <c r="F282" s="84"/>
    </row>
    <row r="283" spans="1:7" outlineLevel="1" x14ac:dyDescent="0.25">
      <c r="A283" s="44" t="s">
        <v>856</v>
      </c>
      <c r="C283" s="108"/>
      <c r="E283" s="84"/>
      <c r="F283" s="84"/>
    </row>
    <row r="284" spans="1:7" outlineLevel="1" x14ac:dyDescent="0.25">
      <c r="A284" s="44" t="s">
        <v>857</v>
      </c>
      <c r="C284" s="108"/>
      <c r="E284" s="84"/>
      <c r="F284" s="84"/>
    </row>
    <row r="285" spans="1:7" outlineLevel="1" x14ac:dyDescent="0.25">
      <c r="A285" s="44" t="s">
        <v>858</v>
      </c>
      <c r="C285" s="108"/>
      <c r="E285" s="84"/>
      <c r="F285" s="84"/>
    </row>
    <row r="286" spans="1:7" ht="18.75" x14ac:dyDescent="0.25">
      <c r="A286" s="115"/>
      <c r="B286" s="116" t="s">
        <v>859</v>
      </c>
      <c r="C286" s="115"/>
      <c r="D286" s="115"/>
      <c r="E286" s="115"/>
      <c r="F286" s="117"/>
      <c r="G286" s="117"/>
    </row>
    <row r="287" spans="1:7" ht="15" customHeight="1" x14ac:dyDescent="0.25">
      <c r="A287" s="100"/>
      <c r="B287" s="101" t="s">
        <v>860</v>
      </c>
      <c r="C287" s="100" t="s">
        <v>734</v>
      </c>
      <c r="D287" s="100" t="s">
        <v>735</v>
      </c>
      <c r="E287" s="100"/>
      <c r="F287" s="100" t="s">
        <v>535</v>
      </c>
      <c r="G287" s="100" t="s">
        <v>736</v>
      </c>
    </row>
    <row r="288" spans="1:7" x14ac:dyDescent="0.25">
      <c r="A288" s="44" t="s">
        <v>861</v>
      </c>
      <c r="B288" s="44" t="s">
        <v>738</v>
      </c>
      <c r="C288" s="44" t="s">
        <v>69</v>
      </c>
      <c r="D288" s="118"/>
      <c r="E288" s="118"/>
      <c r="F288" s="119"/>
      <c r="G288" s="119"/>
    </row>
    <row r="289" spans="1:7" x14ac:dyDescent="0.25">
      <c r="A289" s="118"/>
      <c r="D289" s="118"/>
      <c r="E289" s="118"/>
      <c r="F289" s="119"/>
      <c r="G289" s="119"/>
    </row>
    <row r="290" spans="1:7" x14ac:dyDescent="0.25">
      <c r="B290" s="44" t="s">
        <v>739</v>
      </c>
      <c r="D290" s="118"/>
      <c r="E290" s="118"/>
      <c r="F290" s="119"/>
      <c r="G290" s="119"/>
    </row>
    <row r="291" spans="1:7" x14ac:dyDescent="0.25">
      <c r="A291" s="44" t="s">
        <v>862</v>
      </c>
      <c r="B291" s="111"/>
      <c r="E291" s="118"/>
      <c r="F291" s="57" t="str">
        <f t="shared" ref="F291:F314" si="10">IF($C$315=0,"",IF(C291="[for completion]","",C291/$C$315))</f>
        <v/>
      </c>
      <c r="G291" s="57" t="str">
        <f t="shared" ref="G291:G314" si="11">IF($D$315=0,"",IF(D291="[for completion]","",D291/$D$315))</f>
        <v/>
      </c>
    </row>
    <row r="292" spans="1:7" x14ac:dyDescent="0.25">
      <c r="A292" s="44" t="s">
        <v>863</v>
      </c>
      <c r="B292" s="111"/>
      <c r="E292" s="118"/>
      <c r="F292" s="57" t="str">
        <f t="shared" si="10"/>
        <v/>
      </c>
      <c r="G292" s="57" t="str">
        <f t="shared" si="11"/>
        <v/>
      </c>
    </row>
    <row r="293" spans="1:7" x14ac:dyDescent="0.25">
      <c r="A293" s="44" t="s">
        <v>864</v>
      </c>
      <c r="B293" s="111"/>
      <c r="E293" s="118"/>
      <c r="F293" s="57" t="str">
        <f t="shared" si="10"/>
        <v/>
      </c>
      <c r="G293" s="57" t="str">
        <f t="shared" si="11"/>
        <v/>
      </c>
    </row>
    <row r="294" spans="1:7" x14ac:dyDescent="0.25">
      <c r="A294" s="44" t="s">
        <v>865</v>
      </c>
      <c r="B294" s="111"/>
      <c r="E294" s="118"/>
      <c r="F294" s="57" t="str">
        <f t="shared" si="10"/>
        <v/>
      </c>
      <c r="G294" s="57" t="str">
        <f t="shared" si="11"/>
        <v/>
      </c>
    </row>
    <row r="295" spans="1:7" x14ac:dyDescent="0.25">
      <c r="A295" s="44" t="s">
        <v>866</v>
      </c>
      <c r="B295" s="111"/>
      <c r="E295" s="118"/>
      <c r="F295" s="57" t="str">
        <f t="shared" si="10"/>
        <v/>
      </c>
      <c r="G295" s="57" t="str">
        <f t="shared" si="11"/>
        <v/>
      </c>
    </row>
    <row r="296" spans="1:7" x14ac:dyDescent="0.25">
      <c r="A296" s="44" t="s">
        <v>867</v>
      </c>
      <c r="B296" s="111"/>
      <c r="E296" s="118"/>
      <c r="F296" s="57" t="str">
        <f t="shared" si="10"/>
        <v/>
      </c>
      <c r="G296" s="57" t="str">
        <f t="shared" si="11"/>
        <v/>
      </c>
    </row>
    <row r="297" spans="1:7" x14ac:dyDescent="0.25">
      <c r="A297" s="44" t="s">
        <v>868</v>
      </c>
      <c r="B297" s="111"/>
      <c r="E297" s="118"/>
      <c r="F297" s="57" t="str">
        <f t="shared" si="10"/>
        <v/>
      </c>
      <c r="G297" s="57" t="str">
        <f t="shared" si="11"/>
        <v/>
      </c>
    </row>
    <row r="298" spans="1:7" x14ac:dyDescent="0.25">
      <c r="A298" s="44" t="s">
        <v>869</v>
      </c>
      <c r="B298" s="111"/>
      <c r="E298" s="118"/>
      <c r="F298" s="57" t="str">
        <f t="shared" si="10"/>
        <v/>
      </c>
      <c r="G298" s="57" t="str">
        <f t="shared" si="11"/>
        <v/>
      </c>
    </row>
    <row r="299" spans="1:7" x14ac:dyDescent="0.25">
      <c r="A299" s="44" t="s">
        <v>870</v>
      </c>
      <c r="B299" s="111"/>
      <c r="E299" s="118"/>
      <c r="F299" s="57" t="str">
        <f t="shared" si="10"/>
        <v/>
      </c>
      <c r="G299" s="57" t="str">
        <f t="shared" si="11"/>
        <v/>
      </c>
    </row>
    <row r="300" spans="1:7" x14ac:dyDescent="0.25">
      <c r="A300" s="44" t="s">
        <v>871</v>
      </c>
      <c r="B300" s="111"/>
      <c r="E300" s="111"/>
      <c r="F300" s="57" t="str">
        <f t="shared" si="10"/>
        <v/>
      </c>
      <c r="G300" s="57" t="str">
        <f t="shared" si="11"/>
        <v/>
      </c>
    </row>
    <row r="301" spans="1:7" x14ac:dyDescent="0.25">
      <c r="A301" s="44" t="s">
        <v>872</v>
      </c>
      <c r="B301" s="111"/>
      <c r="E301" s="111"/>
      <c r="F301" s="57" t="str">
        <f t="shared" si="10"/>
        <v/>
      </c>
      <c r="G301" s="57" t="str">
        <f t="shared" si="11"/>
        <v/>
      </c>
    </row>
    <row r="302" spans="1:7" x14ac:dyDescent="0.25">
      <c r="A302" s="44" t="s">
        <v>873</v>
      </c>
      <c r="B302" s="111"/>
      <c r="E302" s="111"/>
      <c r="F302" s="57" t="str">
        <f t="shared" si="10"/>
        <v/>
      </c>
      <c r="G302" s="57" t="str">
        <f t="shared" si="11"/>
        <v/>
      </c>
    </row>
    <row r="303" spans="1:7" x14ac:dyDescent="0.25">
      <c r="A303" s="44" t="s">
        <v>874</v>
      </c>
      <c r="B303" s="111"/>
      <c r="E303" s="111"/>
      <c r="F303" s="57" t="str">
        <f t="shared" si="10"/>
        <v/>
      </c>
      <c r="G303" s="57" t="str">
        <f t="shared" si="11"/>
        <v/>
      </c>
    </row>
    <row r="304" spans="1:7" x14ac:dyDescent="0.25">
      <c r="A304" s="44" t="s">
        <v>875</v>
      </c>
      <c r="B304" s="111"/>
      <c r="E304" s="111"/>
      <c r="F304" s="57" t="str">
        <f t="shared" si="10"/>
        <v/>
      </c>
      <c r="G304" s="57" t="str">
        <f t="shared" si="11"/>
        <v/>
      </c>
    </row>
    <row r="305" spans="1:7" x14ac:dyDescent="0.25">
      <c r="A305" s="44" t="s">
        <v>876</v>
      </c>
      <c r="B305" s="111"/>
      <c r="E305" s="111"/>
      <c r="F305" s="57" t="str">
        <f t="shared" si="10"/>
        <v/>
      </c>
      <c r="G305" s="57" t="str">
        <f t="shared" si="11"/>
        <v/>
      </c>
    </row>
    <row r="306" spans="1:7" x14ac:dyDescent="0.25">
      <c r="A306" s="44" t="s">
        <v>877</v>
      </c>
      <c r="B306" s="111"/>
      <c r="F306" s="57" t="str">
        <f t="shared" si="10"/>
        <v/>
      </c>
      <c r="G306" s="57" t="str">
        <f t="shared" si="11"/>
        <v/>
      </c>
    </row>
    <row r="307" spans="1:7" x14ac:dyDescent="0.25">
      <c r="A307" s="44" t="s">
        <v>878</v>
      </c>
      <c r="B307" s="111"/>
      <c r="E307" s="104"/>
      <c r="F307" s="57" t="str">
        <f t="shared" si="10"/>
        <v/>
      </c>
      <c r="G307" s="57" t="str">
        <f t="shared" si="11"/>
        <v/>
      </c>
    </row>
    <row r="308" spans="1:7" x14ac:dyDescent="0.25">
      <c r="A308" s="44" t="s">
        <v>879</v>
      </c>
      <c r="B308" s="111"/>
      <c r="E308" s="104"/>
      <c r="F308" s="57" t="str">
        <f t="shared" si="10"/>
        <v/>
      </c>
      <c r="G308" s="57" t="str">
        <f t="shared" si="11"/>
        <v/>
      </c>
    </row>
    <row r="309" spans="1:7" x14ac:dyDescent="0.25">
      <c r="A309" s="44" t="s">
        <v>880</v>
      </c>
      <c r="B309" s="111"/>
      <c r="E309" s="104"/>
      <c r="F309" s="57" t="str">
        <f t="shared" si="10"/>
        <v/>
      </c>
      <c r="G309" s="57" t="str">
        <f t="shared" si="11"/>
        <v/>
      </c>
    </row>
    <row r="310" spans="1:7" x14ac:dyDescent="0.25">
      <c r="A310" s="44" t="s">
        <v>881</v>
      </c>
      <c r="B310" s="111"/>
      <c r="E310" s="104"/>
      <c r="F310" s="57" t="str">
        <f t="shared" si="10"/>
        <v/>
      </c>
      <c r="G310" s="57" t="str">
        <f t="shared" si="11"/>
        <v/>
      </c>
    </row>
    <row r="311" spans="1:7" x14ac:dyDescent="0.25">
      <c r="A311" s="44" t="s">
        <v>882</v>
      </c>
      <c r="B311" s="111"/>
      <c r="E311" s="104"/>
      <c r="F311" s="57" t="str">
        <f t="shared" si="10"/>
        <v/>
      </c>
      <c r="G311" s="57" t="str">
        <f t="shared" si="11"/>
        <v/>
      </c>
    </row>
    <row r="312" spans="1:7" x14ac:dyDescent="0.25">
      <c r="A312" s="44" t="s">
        <v>883</v>
      </c>
      <c r="B312" s="111"/>
      <c r="E312" s="104"/>
      <c r="F312" s="57" t="str">
        <f t="shared" si="10"/>
        <v/>
      </c>
      <c r="G312" s="57" t="str">
        <f t="shared" si="11"/>
        <v/>
      </c>
    </row>
    <row r="313" spans="1:7" x14ac:dyDescent="0.25">
      <c r="A313" s="44" t="s">
        <v>884</v>
      </c>
      <c r="B313" s="111"/>
      <c r="E313" s="104"/>
      <c r="F313" s="57" t="str">
        <f t="shared" si="10"/>
        <v/>
      </c>
      <c r="G313" s="57" t="str">
        <f t="shared" si="11"/>
        <v/>
      </c>
    </row>
    <row r="314" spans="1:7" x14ac:dyDescent="0.25">
      <c r="A314" s="44" t="s">
        <v>885</v>
      </c>
      <c r="B314" s="111"/>
      <c r="E314" s="104"/>
      <c r="F314" s="57" t="str">
        <f t="shared" si="10"/>
        <v/>
      </c>
      <c r="G314" s="57" t="str">
        <f t="shared" si="11"/>
        <v/>
      </c>
    </row>
    <row r="315" spans="1:7" x14ac:dyDescent="0.25">
      <c r="A315" s="44" t="s">
        <v>886</v>
      </c>
      <c r="B315" s="121" t="s">
        <v>103</v>
      </c>
      <c r="C315" s="111">
        <f>SUM(C291:C314)</f>
        <v>0</v>
      </c>
      <c r="D315" s="111">
        <f>SUM(D291:D314)</f>
        <v>0</v>
      </c>
      <c r="E315" s="104"/>
      <c r="F315" s="122">
        <f>SUM(F291:F314)</f>
        <v>0</v>
      </c>
      <c r="G315" s="122">
        <f>SUM(G291:G314)</f>
        <v>0</v>
      </c>
    </row>
    <row r="316" spans="1:7" ht="15" customHeight="1" x14ac:dyDescent="0.25">
      <c r="A316" s="100"/>
      <c r="B316" s="101" t="s">
        <v>887</v>
      </c>
      <c r="C316" s="100" t="s">
        <v>734</v>
      </c>
      <c r="D316" s="100" t="s">
        <v>735</v>
      </c>
      <c r="E316" s="100"/>
      <c r="F316" s="100" t="s">
        <v>535</v>
      </c>
      <c r="G316" s="100" t="s">
        <v>736</v>
      </c>
    </row>
    <row r="317" spans="1:7" x14ac:dyDescent="0.25">
      <c r="A317" s="44" t="s">
        <v>888</v>
      </c>
      <c r="B317" s="44" t="s">
        <v>778</v>
      </c>
      <c r="C317" s="108" t="s">
        <v>69</v>
      </c>
      <c r="G317" s="44"/>
    </row>
    <row r="318" spans="1:7" x14ac:dyDescent="0.25">
      <c r="G318" s="44"/>
    </row>
    <row r="319" spans="1:7" x14ac:dyDescent="0.25">
      <c r="B319" s="111" t="s">
        <v>779</v>
      </c>
      <c r="G319" s="44"/>
    </row>
    <row r="320" spans="1:7" x14ac:dyDescent="0.25">
      <c r="A320" s="44" t="s">
        <v>889</v>
      </c>
      <c r="B320" s="44" t="s">
        <v>781</v>
      </c>
      <c r="F320" s="57" t="str">
        <f>IF($C$328=0,"",IF(C320="[for completion]","",C320/$C$328))</f>
        <v/>
      </c>
      <c r="G320" s="57" t="str">
        <f>IF($D$328=0,"",IF(D320="[for completion]","",D320/$D$328))</f>
        <v/>
      </c>
    </row>
    <row r="321" spans="1:7" x14ac:dyDescent="0.25">
      <c r="A321" s="44" t="s">
        <v>890</v>
      </c>
      <c r="B321" s="44" t="s">
        <v>783</v>
      </c>
      <c r="F321" s="57" t="str">
        <f t="shared" ref="F321:F334" si="12">IF($C$328=0,"",IF(C321="[for completion]","",C321/$C$328))</f>
        <v/>
      </c>
      <c r="G321" s="57" t="str">
        <f t="shared" ref="G321:G334" si="13">IF($D$328=0,"",IF(D321="[for completion]","",D321/$D$328))</f>
        <v/>
      </c>
    </row>
    <row r="322" spans="1:7" x14ac:dyDescent="0.25">
      <c r="A322" s="44" t="s">
        <v>891</v>
      </c>
      <c r="B322" s="44" t="s">
        <v>785</v>
      </c>
      <c r="F322" s="57" t="str">
        <f t="shared" si="12"/>
        <v/>
      </c>
      <c r="G322" s="57" t="str">
        <f t="shared" si="13"/>
        <v/>
      </c>
    </row>
    <row r="323" spans="1:7" x14ac:dyDescent="0.25">
      <c r="A323" s="44" t="s">
        <v>892</v>
      </c>
      <c r="B323" s="44" t="s">
        <v>787</v>
      </c>
      <c r="F323" s="57" t="str">
        <f t="shared" si="12"/>
        <v/>
      </c>
      <c r="G323" s="57" t="str">
        <f t="shared" si="13"/>
        <v/>
      </c>
    </row>
    <row r="324" spans="1:7" x14ac:dyDescent="0.25">
      <c r="A324" s="44" t="s">
        <v>893</v>
      </c>
      <c r="B324" s="44" t="s">
        <v>789</v>
      </c>
      <c r="F324" s="57" t="str">
        <f t="shared" si="12"/>
        <v/>
      </c>
      <c r="G324" s="57" t="str">
        <f t="shared" si="13"/>
        <v/>
      </c>
    </row>
    <row r="325" spans="1:7" x14ac:dyDescent="0.25">
      <c r="A325" s="44" t="s">
        <v>894</v>
      </c>
      <c r="B325" s="44" t="s">
        <v>791</v>
      </c>
      <c r="F325" s="57" t="str">
        <f t="shared" si="12"/>
        <v/>
      </c>
      <c r="G325" s="57" t="str">
        <f t="shared" si="13"/>
        <v/>
      </c>
    </row>
    <row r="326" spans="1:7" x14ac:dyDescent="0.25">
      <c r="A326" s="44" t="s">
        <v>895</v>
      </c>
      <c r="B326" s="44" t="s">
        <v>793</v>
      </c>
      <c r="F326" s="57" t="str">
        <f t="shared" si="12"/>
        <v/>
      </c>
      <c r="G326" s="57" t="str">
        <f t="shared" si="13"/>
        <v/>
      </c>
    </row>
    <row r="327" spans="1:7" x14ac:dyDescent="0.25">
      <c r="A327" s="44" t="s">
        <v>896</v>
      </c>
      <c r="B327" s="44" t="s">
        <v>795</v>
      </c>
      <c r="F327" s="57" t="str">
        <f t="shared" si="12"/>
        <v/>
      </c>
      <c r="G327" s="57" t="str">
        <f t="shared" si="13"/>
        <v/>
      </c>
    </row>
    <row r="328" spans="1:7" x14ac:dyDescent="0.25">
      <c r="A328" s="44" t="s">
        <v>897</v>
      </c>
      <c r="B328" s="121" t="s">
        <v>103</v>
      </c>
      <c r="C328" s="44">
        <f>SUM(C320:C327)</f>
        <v>0</v>
      </c>
      <c r="D328" s="44">
        <f>SUM(D320:D327)</f>
        <v>0</v>
      </c>
      <c r="F328" s="104">
        <f>SUM(F320:F327)</f>
        <v>0</v>
      </c>
      <c r="G328" s="104">
        <f>SUM(G320:G327)</f>
        <v>0</v>
      </c>
    </row>
    <row r="329" spans="1:7" outlineLevel="1" x14ac:dyDescent="0.25">
      <c r="A329" s="44" t="s">
        <v>898</v>
      </c>
      <c r="B329" s="105" t="s">
        <v>899</v>
      </c>
      <c r="F329" s="57" t="str">
        <f t="shared" si="12"/>
        <v/>
      </c>
      <c r="G329" s="57" t="str">
        <f t="shared" si="13"/>
        <v/>
      </c>
    </row>
    <row r="330" spans="1:7" outlineLevel="1" x14ac:dyDescent="0.25">
      <c r="A330" s="44" t="s">
        <v>900</v>
      </c>
      <c r="B330" s="105" t="s">
        <v>901</v>
      </c>
      <c r="F330" s="57" t="str">
        <f t="shared" si="12"/>
        <v/>
      </c>
      <c r="G330" s="57" t="str">
        <f t="shared" si="13"/>
        <v/>
      </c>
    </row>
    <row r="331" spans="1:7" outlineLevel="1" x14ac:dyDescent="0.25">
      <c r="A331" s="44" t="s">
        <v>902</v>
      </c>
      <c r="B331" s="105" t="s">
        <v>903</v>
      </c>
      <c r="F331" s="57" t="str">
        <f t="shared" si="12"/>
        <v/>
      </c>
      <c r="G331" s="57" t="str">
        <f t="shared" si="13"/>
        <v/>
      </c>
    </row>
    <row r="332" spans="1:7" outlineLevel="1" x14ac:dyDescent="0.25">
      <c r="A332" s="44" t="s">
        <v>904</v>
      </c>
      <c r="B332" s="105" t="s">
        <v>905</v>
      </c>
      <c r="F332" s="57" t="str">
        <f t="shared" si="12"/>
        <v/>
      </c>
      <c r="G332" s="57" t="str">
        <f t="shared" si="13"/>
        <v/>
      </c>
    </row>
    <row r="333" spans="1:7" outlineLevel="1" x14ac:dyDescent="0.25">
      <c r="A333" s="44" t="s">
        <v>906</v>
      </c>
      <c r="B333" s="105" t="s">
        <v>907</v>
      </c>
      <c r="F333" s="57" t="str">
        <f t="shared" si="12"/>
        <v/>
      </c>
      <c r="G333" s="57" t="str">
        <f t="shared" si="13"/>
        <v/>
      </c>
    </row>
    <row r="334" spans="1:7" outlineLevel="1" x14ac:dyDescent="0.25">
      <c r="A334" s="44" t="s">
        <v>908</v>
      </c>
      <c r="B334" s="105" t="s">
        <v>909</v>
      </c>
      <c r="F334" s="57" t="str">
        <f t="shared" si="12"/>
        <v/>
      </c>
      <c r="G334" s="57" t="str">
        <f t="shared" si="13"/>
        <v/>
      </c>
    </row>
    <row r="335" spans="1:7" outlineLevel="1" x14ac:dyDescent="0.25">
      <c r="A335" s="44" t="s">
        <v>910</v>
      </c>
      <c r="B335" s="105"/>
      <c r="F335" s="57"/>
      <c r="G335" s="57"/>
    </row>
    <row r="336" spans="1:7" outlineLevel="1" x14ac:dyDescent="0.25">
      <c r="A336" s="44" t="s">
        <v>911</v>
      </c>
      <c r="B336" s="105"/>
      <c r="F336" s="57"/>
      <c r="G336" s="57"/>
    </row>
    <row r="337" spans="1:7" outlineLevel="1" x14ac:dyDescent="0.25">
      <c r="A337" s="44" t="s">
        <v>912</v>
      </c>
      <c r="B337" s="105"/>
      <c r="F337" s="104"/>
      <c r="G337" s="104"/>
    </row>
    <row r="338" spans="1:7" ht="15" customHeight="1" x14ac:dyDescent="0.25">
      <c r="A338" s="100"/>
      <c r="B338" s="101" t="s">
        <v>913</v>
      </c>
      <c r="C338" s="100" t="s">
        <v>734</v>
      </c>
      <c r="D338" s="100" t="s">
        <v>735</v>
      </c>
      <c r="E338" s="100"/>
      <c r="F338" s="100" t="s">
        <v>535</v>
      </c>
      <c r="G338" s="100" t="s">
        <v>736</v>
      </c>
    </row>
    <row r="339" spans="1:7" x14ac:dyDescent="0.25">
      <c r="A339" s="44" t="s">
        <v>914</v>
      </c>
      <c r="B339" s="44" t="s">
        <v>778</v>
      </c>
      <c r="C339" s="108" t="s">
        <v>69</v>
      </c>
      <c r="G339" s="44"/>
    </row>
    <row r="340" spans="1:7" x14ac:dyDescent="0.25">
      <c r="G340" s="44"/>
    </row>
    <row r="341" spans="1:7" x14ac:dyDescent="0.25">
      <c r="B341" s="111" t="s">
        <v>779</v>
      </c>
      <c r="G341" s="44"/>
    </row>
    <row r="342" spans="1:7" x14ac:dyDescent="0.25">
      <c r="A342" s="44" t="s">
        <v>915</v>
      </c>
      <c r="B342" s="44" t="s">
        <v>781</v>
      </c>
      <c r="F342" s="57" t="str">
        <f>IF($C$350=0,"",IF(C342="[Mark as ND1 if not relevant]","",C342/$C$350))</f>
        <v/>
      </c>
      <c r="G342" s="57" t="str">
        <f>IF($D$350=0,"",IF(D342="[Mark as ND1 if not relevant]","",D342/$D$350))</f>
        <v/>
      </c>
    </row>
    <row r="343" spans="1:7" x14ac:dyDescent="0.25">
      <c r="A343" s="44" t="s">
        <v>916</v>
      </c>
      <c r="B343" s="44" t="s">
        <v>783</v>
      </c>
      <c r="F343" s="57" t="str">
        <f t="shared" ref="F343:F349" si="14">IF($C$350=0,"",IF(C343="[Mark as ND1 if not relevant]","",C343/$C$350))</f>
        <v/>
      </c>
      <c r="G343" s="57" t="str">
        <f t="shared" ref="G343:G349" si="15">IF($D$350=0,"",IF(D343="[Mark as ND1 if not relevant]","",D343/$D$350))</f>
        <v/>
      </c>
    </row>
    <row r="344" spans="1:7" x14ac:dyDescent="0.25">
      <c r="A344" s="44" t="s">
        <v>917</v>
      </c>
      <c r="B344" s="44" t="s">
        <v>785</v>
      </c>
      <c r="F344" s="57" t="str">
        <f t="shared" si="14"/>
        <v/>
      </c>
      <c r="G344" s="57" t="str">
        <f t="shared" si="15"/>
        <v/>
      </c>
    </row>
    <row r="345" spans="1:7" x14ac:dyDescent="0.25">
      <c r="A345" s="44" t="s">
        <v>918</v>
      </c>
      <c r="B345" s="44" t="s">
        <v>787</v>
      </c>
      <c r="F345" s="57" t="str">
        <f t="shared" si="14"/>
        <v/>
      </c>
      <c r="G345" s="57" t="str">
        <f t="shared" si="15"/>
        <v/>
      </c>
    </row>
    <row r="346" spans="1:7" x14ac:dyDescent="0.25">
      <c r="A346" s="44" t="s">
        <v>919</v>
      </c>
      <c r="B346" s="44" t="s">
        <v>789</v>
      </c>
      <c r="F346" s="57" t="str">
        <f t="shared" si="14"/>
        <v/>
      </c>
      <c r="G346" s="57" t="str">
        <f t="shared" si="15"/>
        <v/>
      </c>
    </row>
    <row r="347" spans="1:7" x14ac:dyDescent="0.25">
      <c r="A347" s="44" t="s">
        <v>920</v>
      </c>
      <c r="B347" s="44" t="s">
        <v>791</v>
      </c>
      <c r="F347" s="57" t="str">
        <f t="shared" si="14"/>
        <v/>
      </c>
      <c r="G347" s="57" t="str">
        <f t="shared" si="15"/>
        <v/>
      </c>
    </row>
    <row r="348" spans="1:7" x14ac:dyDescent="0.25">
      <c r="A348" s="44" t="s">
        <v>921</v>
      </c>
      <c r="B348" s="44" t="s">
        <v>793</v>
      </c>
      <c r="F348" s="57" t="str">
        <f t="shared" si="14"/>
        <v/>
      </c>
      <c r="G348" s="57" t="str">
        <f t="shared" si="15"/>
        <v/>
      </c>
    </row>
    <row r="349" spans="1:7" x14ac:dyDescent="0.25">
      <c r="A349" s="44" t="s">
        <v>922</v>
      </c>
      <c r="B349" s="44" t="s">
        <v>795</v>
      </c>
      <c r="F349" s="57" t="str">
        <f t="shared" si="14"/>
        <v/>
      </c>
      <c r="G349" s="57" t="str">
        <f t="shared" si="15"/>
        <v/>
      </c>
    </row>
    <row r="350" spans="1:7" x14ac:dyDescent="0.25">
      <c r="A350" s="44" t="s">
        <v>923</v>
      </c>
      <c r="B350" s="121" t="s">
        <v>103</v>
      </c>
      <c r="C350" s="44">
        <f>SUM(C342:C349)</f>
        <v>0</v>
      </c>
      <c r="D350" s="44">
        <f>SUM(D342:D349)</f>
        <v>0</v>
      </c>
      <c r="F350" s="104">
        <f>SUM(F342:F349)</f>
        <v>0</v>
      </c>
      <c r="G350" s="104">
        <f>SUM(G342:G349)</f>
        <v>0</v>
      </c>
    </row>
    <row r="351" spans="1:7" outlineLevel="1" x14ac:dyDescent="0.25">
      <c r="A351" s="44" t="s">
        <v>924</v>
      </c>
      <c r="B351" s="105" t="s">
        <v>899</v>
      </c>
      <c r="F351" s="57" t="str">
        <f t="shared" ref="F351:F356" si="16">IF($C$350=0,"",IF(C351="[for completion]","",C351/$C$350))</f>
        <v/>
      </c>
      <c r="G351" s="57" t="str">
        <f t="shared" ref="G351:G356" si="17">IF($D$350=0,"",IF(D351="[for completion]","",D351/$D$350))</f>
        <v/>
      </c>
    </row>
    <row r="352" spans="1:7" outlineLevel="1" x14ac:dyDescent="0.25">
      <c r="A352" s="44" t="s">
        <v>925</v>
      </c>
      <c r="B352" s="105" t="s">
        <v>901</v>
      </c>
      <c r="F352" s="57" t="str">
        <f t="shared" si="16"/>
        <v/>
      </c>
      <c r="G352" s="57" t="str">
        <f t="shared" si="17"/>
        <v/>
      </c>
    </row>
    <row r="353" spans="1:7" outlineLevel="1" x14ac:dyDescent="0.25">
      <c r="A353" s="44" t="s">
        <v>926</v>
      </c>
      <c r="B353" s="105" t="s">
        <v>903</v>
      </c>
      <c r="F353" s="57" t="str">
        <f t="shared" si="16"/>
        <v/>
      </c>
      <c r="G353" s="57" t="str">
        <f t="shared" si="17"/>
        <v/>
      </c>
    </row>
    <row r="354" spans="1:7" outlineLevel="1" x14ac:dyDescent="0.25">
      <c r="A354" s="44" t="s">
        <v>927</v>
      </c>
      <c r="B354" s="105" t="s">
        <v>905</v>
      </c>
      <c r="F354" s="57" t="str">
        <f t="shared" si="16"/>
        <v/>
      </c>
      <c r="G354" s="57" t="str">
        <f t="shared" si="17"/>
        <v/>
      </c>
    </row>
    <row r="355" spans="1:7" outlineLevel="1" x14ac:dyDescent="0.25">
      <c r="A355" s="44" t="s">
        <v>928</v>
      </c>
      <c r="B355" s="105" t="s">
        <v>907</v>
      </c>
      <c r="F355" s="57" t="str">
        <f t="shared" si="16"/>
        <v/>
      </c>
      <c r="G355" s="57" t="str">
        <f t="shared" si="17"/>
        <v/>
      </c>
    </row>
    <row r="356" spans="1:7" outlineLevel="1" x14ac:dyDescent="0.25">
      <c r="A356" s="44" t="s">
        <v>929</v>
      </c>
      <c r="B356" s="105" t="s">
        <v>909</v>
      </c>
      <c r="F356" s="57" t="str">
        <f t="shared" si="16"/>
        <v/>
      </c>
      <c r="G356" s="57" t="str">
        <f t="shared" si="17"/>
        <v/>
      </c>
    </row>
    <row r="357" spans="1:7" outlineLevel="1" x14ac:dyDescent="0.25">
      <c r="A357" s="44" t="s">
        <v>930</v>
      </c>
      <c r="B357" s="105"/>
      <c r="F357" s="57"/>
      <c r="G357" s="57"/>
    </row>
    <row r="358" spans="1:7" outlineLevel="1" x14ac:dyDescent="0.25">
      <c r="A358" s="44" t="s">
        <v>931</v>
      </c>
      <c r="B358" s="105"/>
      <c r="F358" s="57"/>
      <c r="G358" s="57"/>
    </row>
    <row r="359" spans="1:7" outlineLevel="1" x14ac:dyDescent="0.25">
      <c r="A359" s="44" t="s">
        <v>932</v>
      </c>
      <c r="B359" s="105"/>
      <c r="F359" s="57"/>
      <c r="G359" s="104"/>
    </row>
    <row r="360" spans="1:7" ht="15" customHeight="1" x14ac:dyDescent="0.25">
      <c r="A360" s="100"/>
      <c r="B360" s="101" t="s">
        <v>933</v>
      </c>
      <c r="C360" s="100" t="s">
        <v>934</v>
      </c>
      <c r="D360" s="100"/>
      <c r="E360" s="100"/>
      <c r="F360" s="100"/>
      <c r="G360" s="102"/>
    </row>
    <row r="361" spans="1:7" x14ac:dyDescent="0.25">
      <c r="A361" s="44" t="s">
        <v>935</v>
      </c>
      <c r="B361" s="111" t="s">
        <v>936</v>
      </c>
      <c r="C361" s="108" t="s">
        <v>69</v>
      </c>
      <c r="G361" s="44"/>
    </row>
    <row r="362" spans="1:7" x14ac:dyDescent="0.25">
      <c r="A362" s="44" t="s">
        <v>937</v>
      </c>
      <c r="B362" s="111" t="s">
        <v>938</v>
      </c>
      <c r="C362" s="108" t="s">
        <v>69</v>
      </c>
      <c r="G362" s="44"/>
    </row>
    <row r="363" spans="1:7" x14ac:dyDescent="0.25">
      <c r="A363" s="44" t="s">
        <v>939</v>
      </c>
      <c r="B363" s="111" t="s">
        <v>940</v>
      </c>
      <c r="C363" s="108" t="s">
        <v>69</v>
      </c>
      <c r="G363" s="44"/>
    </row>
    <row r="364" spans="1:7" x14ac:dyDescent="0.25">
      <c r="A364" s="44" t="s">
        <v>941</v>
      </c>
      <c r="B364" s="111" t="s">
        <v>942</v>
      </c>
      <c r="C364" s="108" t="s">
        <v>69</v>
      </c>
      <c r="G364" s="44"/>
    </row>
    <row r="365" spans="1:7" x14ac:dyDescent="0.25">
      <c r="A365" s="44" t="s">
        <v>943</v>
      </c>
      <c r="B365" s="111" t="s">
        <v>944</v>
      </c>
      <c r="C365" s="108" t="s">
        <v>69</v>
      </c>
      <c r="G365" s="44"/>
    </row>
    <row r="366" spans="1:7" x14ac:dyDescent="0.25">
      <c r="A366" s="44" t="s">
        <v>945</v>
      </c>
      <c r="B366" s="111" t="s">
        <v>946</v>
      </c>
      <c r="C366" s="108" t="s">
        <v>69</v>
      </c>
      <c r="G366" s="44"/>
    </row>
    <row r="367" spans="1:7" x14ac:dyDescent="0.25">
      <c r="A367" s="44" t="s">
        <v>947</v>
      </c>
      <c r="B367" s="111" t="s">
        <v>948</v>
      </c>
      <c r="C367" s="108" t="s">
        <v>69</v>
      </c>
      <c r="G367" s="44"/>
    </row>
    <row r="368" spans="1:7" x14ac:dyDescent="0.25">
      <c r="A368" s="44" t="s">
        <v>949</v>
      </c>
      <c r="B368" s="111" t="s">
        <v>950</v>
      </c>
      <c r="C368" s="108" t="s">
        <v>69</v>
      </c>
      <c r="G368" s="44"/>
    </row>
    <row r="369" spans="1:7" x14ac:dyDescent="0.25">
      <c r="A369" s="44" t="s">
        <v>951</v>
      </c>
      <c r="B369" s="111" t="s">
        <v>952</v>
      </c>
      <c r="C369" s="108" t="s">
        <v>69</v>
      </c>
      <c r="G369" s="44"/>
    </row>
    <row r="370" spans="1:7" x14ac:dyDescent="0.25">
      <c r="A370" s="44" t="s">
        <v>953</v>
      </c>
      <c r="B370" s="111" t="s">
        <v>101</v>
      </c>
      <c r="C370" s="108" t="s">
        <v>69</v>
      </c>
      <c r="G370" s="44"/>
    </row>
    <row r="371" spans="1:7" outlineLevel="1" x14ac:dyDescent="0.25">
      <c r="A371" s="44" t="s">
        <v>954</v>
      </c>
      <c r="B371" s="105"/>
      <c r="C371" s="108"/>
      <c r="G371" s="44"/>
    </row>
    <row r="372" spans="1:7" outlineLevel="1" x14ac:dyDescent="0.25">
      <c r="A372" s="44" t="s">
        <v>955</v>
      </c>
      <c r="B372" s="105"/>
      <c r="C372" s="108"/>
      <c r="G372" s="44"/>
    </row>
    <row r="373" spans="1:7" outlineLevel="1" x14ac:dyDescent="0.25">
      <c r="A373" s="44" t="s">
        <v>956</v>
      </c>
      <c r="B373" s="105"/>
      <c r="C373" s="108"/>
      <c r="G373" s="44"/>
    </row>
    <row r="374" spans="1:7" outlineLevel="1" x14ac:dyDescent="0.25">
      <c r="A374" s="44" t="s">
        <v>957</v>
      </c>
      <c r="B374" s="105"/>
      <c r="C374" s="108"/>
      <c r="G374" s="44"/>
    </row>
    <row r="375" spans="1:7" outlineLevel="1" x14ac:dyDescent="0.25">
      <c r="A375" s="44" t="s">
        <v>958</v>
      </c>
      <c r="B375" s="105"/>
      <c r="C375" s="108"/>
      <c r="G375" s="44"/>
    </row>
    <row r="376" spans="1:7" outlineLevel="1" x14ac:dyDescent="0.25">
      <c r="A376" s="44" t="s">
        <v>959</v>
      </c>
      <c r="B376" s="105"/>
      <c r="C376" s="108"/>
      <c r="G376" s="44"/>
    </row>
    <row r="377" spans="1:7" outlineLevel="1" x14ac:dyDescent="0.25">
      <c r="A377" s="44" t="s">
        <v>960</v>
      </c>
      <c r="B377" s="105"/>
      <c r="C377" s="108"/>
      <c r="G377" s="44"/>
    </row>
    <row r="378" spans="1:7" outlineLevel="1" x14ac:dyDescent="0.25">
      <c r="A378" s="44" t="s">
        <v>961</v>
      </c>
      <c r="B378" s="105"/>
      <c r="C378" s="108"/>
      <c r="G378" s="44"/>
    </row>
    <row r="379" spans="1:7" outlineLevel="1" x14ac:dyDescent="0.25">
      <c r="A379" s="44" t="s">
        <v>962</v>
      </c>
      <c r="B379" s="105"/>
      <c r="C379" s="108"/>
      <c r="G379" s="44"/>
    </row>
    <row r="380" spans="1:7" outlineLevel="1" x14ac:dyDescent="0.25">
      <c r="A380" s="44" t="s">
        <v>963</v>
      </c>
      <c r="B380" s="105"/>
      <c r="C380" s="108"/>
      <c r="G380" s="44"/>
    </row>
    <row r="381" spans="1:7" outlineLevel="1" x14ac:dyDescent="0.25">
      <c r="A381" s="44" t="s">
        <v>964</v>
      </c>
      <c r="B381" s="105"/>
      <c r="C381" s="108"/>
      <c r="G381" s="44"/>
    </row>
    <row r="382" spans="1:7" outlineLevel="1" x14ac:dyDescent="0.25">
      <c r="A382" s="44" t="s">
        <v>965</v>
      </c>
      <c r="B382" s="105"/>
      <c r="C382" s="108"/>
    </row>
    <row r="383" spans="1:7" outlineLevel="1" x14ac:dyDescent="0.25">
      <c r="A383" s="44" t="s">
        <v>966</v>
      </c>
      <c r="B383" s="105"/>
      <c r="C383" s="108"/>
    </row>
    <row r="384" spans="1:7" outlineLevel="1" x14ac:dyDescent="0.25">
      <c r="A384" s="44" t="s">
        <v>967</v>
      </c>
      <c r="B384" s="105"/>
      <c r="C384" s="108"/>
    </row>
    <row r="385" spans="1:3" outlineLevel="1" x14ac:dyDescent="0.25">
      <c r="A385" s="44" t="s">
        <v>968</v>
      </c>
      <c r="B385" s="105"/>
      <c r="C385" s="108"/>
    </row>
    <row r="386" spans="1:3" outlineLevel="1" x14ac:dyDescent="0.25">
      <c r="A386" s="44" t="s">
        <v>969</v>
      </c>
      <c r="B386" s="105"/>
      <c r="C386" s="108"/>
    </row>
    <row r="387" spans="1:3" outlineLevel="1" x14ac:dyDescent="0.25">
      <c r="A387" s="44" t="s">
        <v>970</v>
      </c>
      <c r="B387" s="105"/>
      <c r="C387" s="108"/>
    </row>
    <row r="388" spans="1:3" x14ac:dyDescent="0.25">
      <c r="C388" s="108"/>
    </row>
    <row r="389" spans="1:3" x14ac:dyDescent="0.25">
      <c r="C389" s="108"/>
    </row>
    <row r="390" spans="1:3" x14ac:dyDescent="0.25">
      <c r="C390" s="108"/>
    </row>
    <row r="391" spans="1:3" x14ac:dyDescent="0.25">
      <c r="C391" s="108"/>
    </row>
    <row r="392" spans="1:3" x14ac:dyDescent="0.25">
      <c r="C392" s="108"/>
    </row>
    <row r="393" spans="1:3" x14ac:dyDescent="0.25">
      <c r="C393" s="10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G10" sqref="G10"/>
    </sheetView>
  </sheetViews>
  <sheetFormatPr defaultColWidth="11.42578125" defaultRowHeight="15" outlineLevelRow="1" x14ac:dyDescent="0.25"/>
  <cols>
    <col min="1" max="1" width="16.28515625" customWidth="1"/>
    <col min="2" max="2" width="89.85546875" style="25" bestFit="1" customWidth="1"/>
    <col min="3" max="3" width="212.85546875" style="1" customWidth="1"/>
    <col min="4" max="13" width="11.42578125" style="1"/>
  </cols>
  <sheetData>
    <row r="1" spans="1:13" s="125" customFormat="1" ht="31.5" x14ac:dyDescent="0.25">
      <c r="A1" s="21" t="s">
        <v>971</v>
      </c>
      <c r="B1" s="21"/>
      <c r="C1" s="23" t="s">
        <v>18</v>
      </c>
      <c r="D1" s="124"/>
      <c r="E1" s="124"/>
      <c r="F1" s="124"/>
      <c r="G1" s="124"/>
      <c r="H1" s="124"/>
      <c r="I1" s="124"/>
      <c r="J1" s="124"/>
      <c r="K1" s="124"/>
      <c r="L1" s="124"/>
      <c r="M1" s="124"/>
    </row>
    <row r="2" spans="1:13" x14ac:dyDescent="0.25">
      <c r="B2" s="22"/>
      <c r="C2" s="22"/>
    </row>
    <row r="3" spans="1:13" x14ac:dyDescent="0.25">
      <c r="A3" s="126" t="s">
        <v>972</v>
      </c>
      <c r="B3" s="127"/>
      <c r="C3" s="22"/>
    </row>
    <row r="4" spans="1:13" x14ac:dyDescent="0.25">
      <c r="C4" s="22"/>
    </row>
    <row r="5" spans="1:13" ht="37.5" x14ac:dyDescent="0.25">
      <c r="A5" s="36" t="s">
        <v>29</v>
      </c>
      <c r="B5" s="36" t="s">
        <v>973</v>
      </c>
      <c r="C5" s="128" t="s">
        <v>974</v>
      </c>
    </row>
    <row r="6" spans="1:13" ht="312" customHeight="1" x14ac:dyDescent="0.25">
      <c r="A6" s="129" t="s">
        <v>975</v>
      </c>
      <c r="B6" s="130" t="s">
        <v>976</v>
      </c>
      <c r="C6" s="131" t="s">
        <v>977</v>
      </c>
    </row>
    <row r="7" spans="1:13" ht="88.5" customHeight="1" x14ac:dyDescent="0.25">
      <c r="A7" s="132" t="s">
        <v>978</v>
      </c>
      <c r="B7" s="133" t="s">
        <v>979</v>
      </c>
      <c r="C7" s="134" t="s">
        <v>980</v>
      </c>
    </row>
    <row r="8" spans="1:13" ht="60.75" customHeight="1" x14ac:dyDescent="0.25">
      <c r="A8" s="132" t="s">
        <v>981</v>
      </c>
      <c r="B8" s="133" t="s">
        <v>982</v>
      </c>
      <c r="C8" s="134" t="s">
        <v>983</v>
      </c>
    </row>
    <row r="9" spans="1:13" ht="39" customHeight="1" x14ac:dyDescent="0.25">
      <c r="A9" s="135" t="s">
        <v>984</v>
      </c>
      <c r="B9" s="130" t="s">
        <v>985</v>
      </c>
      <c r="C9" s="131" t="s">
        <v>986</v>
      </c>
    </row>
    <row r="10" spans="1:13" ht="44.25" customHeight="1" x14ac:dyDescent="0.25">
      <c r="A10" s="135" t="s">
        <v>987</v>
      </c>
      <c r="B10" s="130" t="s">
        <v>988</v>
      </c>
      <c r="C10" s="131" t="s">
        <v>989</v>
      </c>
    </row>
    <row r="11" spans="1:13" ht="45" customHeight="1" x14ac:dyDescent="0.25">
      <c r="A11" s="135" t="s">
        <v>990</v>
      </c>
      <c r="B11" s="130" t="s">
        <v>991</v>
      </c>
      <c r="C11" s="131" t="s">
        <v>989</v>
      </c>
    </row>
    <row r="12" spans="1:13" ht="24" customHeight="1" x14ac:dyDescent="0.25">
      <c r="A12" s="135" t="s">
        <v>992</v>
      </c>
      <c r="B12" s="130" t="s">
        <v>993</v>
      </c>
      <c r="C12" s="131" t="s">
        <v>994</v>
      </c>
    </row>
    <row r="13" spans="1:13" ht="62.25" customHeight="1" x14ac:dyDescent="0.25">
      <c r="A13" s="135" t="s">
        <v>995</v>
      </c>
      <c r="B13" s="130" t="s">
        <v>996</v>
      </c>
      <c r="C13" s="131" t="s">
        <v>997</v>
      </c>
    </row>
    <row r="14" spans="1:13" ht="60" x14ac:dyDescent="0.25">
      <c r="A14" s="132" t="s">
        <v>998</v>
      </c>
      <c r="B14" s="133" t="s">
        <v>999</v>
      </c>
      <c r="C14" s="134" t="s">
        <v>1000</v>
      </c>
    </row>
    <row r="15" spans="1:13" ht="27" customHeight="1" x14ac:dyDescent="0.25">
      <c r="A15" s="132" t="s">
        <v>1001</v>
      </c>
      <c r="B15" s="133" t="s">
        <v>1002</v>
      </c>
      <c r="C15" s="134" t="s">
        <v>1003</v>
      </c>
    </row>
    <row r="16" spans="1:13" ht="37.5" customHeight="1" x14ac:dyDescent="0.25">
      <c r="A16" s="132" t="s">
        <v>1004</v>
      </c>
      <c r="B16" s="136" t="s">
        <v>1005</v>
      </c>
      <c r="C16" s="134" t="s">
        <v>1006</v>
      </c>
    </row>
    <row r="17" spans="1:3" ht="94.5" customHeight="1" x14ac:dyDescent="0.25">
      <c r="A17" s="132" t="s">
        <v>1007</v>
      </c>
      <c r="B17" s="136" t="s">
        <v>1008</v>
      </c>
      <c r="C17" s="134" t="s">
        <v>1009</v>
      </c>
    </row>
    <row r="18" spans="1:3" ht="23.25" customHeight="1" x14ac:dyDescent="0.25">
      <c r="A18" s="132" t="s">
        <v>1010</v>
      </c>
      <c r="B18" s="136" t="s">
        <v>1011</v>
      </c>
      <c r="C18" s="134" t="s">
        <v>1012</v>
      </c>
    </row>
    <row r="19" spans="1:3" ht="23.25" customHeight="1" outlineLevel="1" x14ac:dyDescent="0.25">
      <c r="A19" s="132" t="s">
        <v>1013</v>
      </c>
      <c r="B19" s="137" t="s">
        <v>1014</v>
      </c>
      <c r="C19" s="134" t="s">
        <v>1015</v>
      </c>
    </row>
    <row r="20" spans="1:3" ht="52.5" customHeight="1" outlineLevel="1" x14ac:dyDescent="0.25">
      <c r="A20" s="132" t="s">
        <v>1016</v>
      </c>
      <c r="B20" s="138" t="s">
        <v>1017</v>
      </c>
      <c r="C20" s="134" t="s">
        <v>1018</v>
      </c>
    </row>
    <row r="21" spans="1:3" ht="30" outlineLevel="1" x14ac:dyDescent="0.25">
      <c r="A21" s="135" t="s">
        <v>1019</v>
      </c>
      <c r="B21" s="139" t="s">
        <v>1020</v>
      </c>
      <c r="C21" s="131" t="s">
        <v>1021</v>
      </c>
    </row>
    <row r="22" spans="1:3" outlineLevel="1" x14ac:dyDescent="0.25">
      <c r="A22" s="140" t="s">
        <v>1022</v>
      </c>
      <c r="B22" s="141"/>
      <c r="C22" s="25"/>
    </row>
    <row r="23" spans="1:3" outlineLevel="1" x14ac:dyDescent="0.25">
      <c r="A23" s="140" t="s">
        <v>1023</v>
      </c>
      <c r="B23" s="141"/>
      <c r="C23" s="25"/>
    </row>
    <row r="24" spans="1:3" ht="18.75" x14ac:dyDescent="0.25">
      <c r="A24" s="36"/>
      <c r="B24" s="36" t="s">
        <v>1024</v>
      </c>
      <c r="C24" s="128" t="s">
        <v>1025</v>
      </c>
    </row>
    <row r="25" spans="1:3" x14ac:dyDescent="0.25">
      <c r="A25" s="140" t="s">
        <v>1026</v>
      </c>
      <c r="B25" s="45" t="s">
        <v>1027</v>
      </c>
      <c r="C25" s="25" t="s">
        <v>69</v>
      </c>
    </row>
    <row r="26" spans="1:3" x14ac:dyDescent="0.25">
      <c r="A26" s="140" t="s">
        <v>1028</v>
      </c>
      <c r="B26" s="45" t="s">
        <v>1029</v>
      </c>
      <c r="C26" s="25" t="s">
        <v>117</v>
      </c>
    </row>
    <row r="27" spans="1:3" x14ac:dyDescent="0.25">
      <c r="A27" s="140" t="s">
        <v>1030</v>
      </c>
      <c r="B27" s="45" t="s">
        <v>1031</v>
      </c>
      <c r="C27" s="25" t="s">
        <v>1032</v>
      </c>
    </row>
    <row r="28" spans="1:3" outlineLevel="1" x14ac:dyDescent="0.25">
      <c r="A28" s="140" t="s">
        <v>1033</v>
      </c>
      <c r="B28" s="43"/>
      <c r="C28" s="25"/>
    </row>
    <row r="29" spans="1:3" outlineLevel="1" x14ac:dyDescent="0.25">
      <c r="A29" s="140" t="s">
        <v>1034</v>
      </c>
      <c r="B29" s="43"/>
      <c r="C29" s="25"/>
    </row>
    <row r="30" spans="1:3" outlineLevel="1" x14ac:dyDescent="0.25">
      <c r="A30" s="140" t="s">
        <v>1035</v>
      </c>
      <c r="B30" s="45"/>
      <c r="C30" s="25"/>
    </row>
    <row r="31" spans="1:3" ht="18.75" x14ac:dyDescent="0.25">
      <c r="A31" s="36"/>
      <c r="B31" s="36" t="s">
        <v>1036</v>
      </c>
      <c r="C31" s="128" t="s">
        <v>974</v>
      </c>
    </row>
    <row r="32" spans="1:3" ht="207.75" customHeight="1" x14ac:dyDescent="0.25">
      <c r="A32" s="135" t="s">
        <v>1037</v>
      </c>
      <c r="B32" s="130" t="s">
        <v>1038</v>
      </c>
      <c r="C32" s="131" t="s">
        <v>1039</v>
      </c>
    </row>
    <row r="33" spans="1:3" ht="195" x14ac:dyDescent="0.25">
      <c r="A33" s="132" t="s">
        <v>1040</v>
      </c>
      <c r="B33" s="136" t="s">
        <v>1041</v>
      </c>
      <c r="C33" s="142" t="s">
        <v>1042</v>
      </c>
    </row>
    <row r="34" spans="1:3" x14ac:dyDescent="0.25">
      <c r="A34" s="140" t="s">
        <v>1043</v>
      </c>
      <c r="B34" s="43"/>
    </row>
    <row r="35" spans="1:3" x14ac:dyDescent="0.25">
      <c r="A35" s="140" t="s">
        <v>1044</v>
      </c>
      <c r="B35" s="43"/>
    </row>
    <row r="36" spans="1:3" x14ac:dyDescent="0.25">
      <c r="A36" s="140" t="s">
        <v>1045</v>
      </c>
      <c r="B36" s="43"/>
    </row>
    <row r="37" spans="1:3" x14ac:dyDescent="0.25">
      <c r="A37" s="140" t="s">
        <v>1046</v>
      </c>
      <c r="B37" s="43"/>
    </row>
    <row r="38" spans="1:3" ht="77.25" customHeight="1" x14ac:dyDescent="0.25">
      <c r="B38" s="143" t="s">
        <v>1047</v>
      </c>
      <c r="C38" s="144"/>
    </row>
    <row r="39" spans="1:3" x14ac:dyDescent="0.25">
      <c r="B39" s="45"/>
      <c r="C39" s="145"/>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6"/>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1"/>
    </row>
    <row r="128" spans="2:2" x14ac:dyDescent="0.25">
      <c r="B128" s="146"/>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9"/>
    </row>
    <row r="246" spans="2:2" x14ac:dyDescent="0.25">
      <c r="B246" s="43"/>
    </row>
    <row r="247" spans="2:2" x14ac:dyDescent="0.25">
      <c r="B247" s="43"/>
    </row>
    <row r="250" spans="2:2" x14ac:dyDescent="0.25">
      <c r="B250" s="43"/>
    </row>
    <row r="266" spans="2:2" x14ac:dyDescent="0.25">
      <c r="B266" s="39"/>
    </row>
    <row r="296" spans="2:2" x14ac:dyDescent="0.25">
      <c r="B296" s="31"/>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1"/>
    </row>
    <row r="383" spans="2:2" x14ac:dyDescent="0.25">
      <c r="B383" s="147"/>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topLeftCell="A25" zoomScaleNormal="60" zoomScaleSheetLayoutView="100" workbookViewId="0">
      <selection activeCell="G10" sqref="G10"/>
    </sheetView>
  </sheetViews>
  <sheetFormatPr defaultColWidth="9.140625" defaultRowHeight="15" x14ac:dyDescent="0.25"/>
  <cols>
    <col min="1" max="1" width="242" style="1" customWidth="1"/>
    <col min="2" max="16384" width="9.140625" style="1"/>
  </cols>
  <sheetData>
    <row r="1" spans="1:1" ht="31.5" x14ac:dyDescent="0.25">
      <c r="A1" s="148" t="s">
        <v>1048</v>
      </c>
    </row>
    <row r="3" spans="1:1" x14ac:dyDescent="0.25">
      <c r="A3" s="149"/>
    </row>
    <row r="4" spans="1:1" ht="34.5" x14ac:dyDescent="0.25">
      <c r="A4" s="150" t="s">
        <v>1049</v>
      </c>
    </row>
    <row r="5" spans="1:1" ht="34.5" x14ac:dyDescent="0.25">
      <c r="A5" s="150" t="s">
        <v>1050</v>
      </c>
    </row>
    <row r="6" spans="1:1" ht="34.5" x14ac:dyDescent="0.25">
      <c r="A6" s="150" t="s">
        <v>1051</v>
      </c>
    </row>
    <row r="7" spans="1:1" ht="17.25" x14ac:dyDescent="0.25">
      <c r="A7" s="150"/>
    </row>
    <row r="8" spans="1:1" ht="18.75" x14ac:dyDescent="0.25">
      <c r="A8" s="151" t="s">
        <v>1052</v>
      </c>
    </row>
    <row r="9" spans="1:1" ht="34.5" x14ac:dyDescent="0.3">
      <c r="A9" s="152" t="s">
        <v>1053</v>
      </c>
    </row>
    <row r="10" spans="1:1" ht="69" x14ac:dyDescent="0.25">
      <c r="A10" s="153" t="s">
        <v>1054</v>
      </c>
    </row>
    <row r="11" spans="1:1" ht="34.5" x14ac:dyDescent="0.25">
      <c r="A11" s="153" t="s">
        <v>1055</v>
      </c>
    </row>
    <row r="12" spans="1:1" ht="17.25" x14ac:dyDescent="0.25">
      <c r="A12" s="153" t="s">
        <v>1056</v>
      </c>
    </row>
    <row r="13" spans="1:1" ht="17.25" x14ac:dyDescent="0.25">
      <c r="A13" s="153" t="s">
        <v>1057</v>
      </c>
    </row>
    <row r="14" spans="1:1" ht="34.5" x14ac:dyDescent="0.25">
      <c r="A14" s="153" t="s">
        <v>1058</v>
      </c>
    </row>
    <row r="15" spans="1:1" ht="17.25" x14ac:dyDescent="0.25">
      <c r="A15" s="153"/>
    </row>
    <row r="16" spans="1:1" ht="18.75" x14ac:dyDescent="0.25">
      <c r="A16" s="151" t="s">
        <v>1059</v>
      </c>
    </row>
    <row r="17" spans="1:1" ht="17.25" x14ac:dyDescent="0.25">
      <c r="A17" s="154" t="s">
        <v>1060</v>
      </c>
    </row>
    <row r="18" spans="1:1" ht="34.5" x14ac:dyDescent="0.25">
      <c r="A18" s="155" t="s">
        <v>1061</v>
      </c>
    </row>
    <row r="19" spans="1:1" ht="34.5" x14ac:dyDescent="0.25">
      <c r="A19" s="155" t="s">
        <v>1062</v>
      </c>
    </row>
    <row r="20" spans="1:1" ht="51.75" x14ac:dyDescent="0.25">
      <c r="A20" s="155" t="s">
        <v>1063</v>
      </c>
    </row>
    <row r="21" spans="1:1" ht="86.25" x14ac:dyDescent="0.25">
      <c r="A21" s="155" t="s">
        <v>1064</v>
      </c>
    </row>
    <row r="22" spans="1:1" ht="51.75" x14ac:dyDescent="0.25">
      <c r="A22" s="155" t="s">
        <v>1065</v>
      </c>
    </row>
    <row r="23" spans="1:1" ht="34.5" x14ac:dyDescent="0.25">
      <c r="A23" s="155" t="s">
        <v>1066</v>
      </c>
    </row>
    <row r="24" spans="1:1" ht="17.25" x14ac:dyDescent="0.25">
      <c r="A24" s="155" t="s">
        <v>1067</v>
      </c>
    </row>
    <row r="25" spans="1:1" ht="17.25" x14ac:dyDescent="0.25">
      <c r="A25" s="154" t="s">
        <v>1068</v>
      </c>
    </row>
    <row r="26" spans="1:1" ht="51.75" x14ac:dyDescent="0.3">
      <c r="A26" s="156" t="s">
        <v>1069</v>
      </c>
    </row>
    <row r="27" spans="1:1" ht="17.25" x14ac:dyDescent="0.3">
      <c r="A27" s="156" t="s">
        <v>1070</v>
      </c>
    </row>
    <row r="28" spans="1:1" ht="17.25" x14ac:dyDescent="0.25">
      <c r="A28" s="154" t="s">
        <v>1071</v>
      </c>
    </row>
    <row r="29" spans="1:1" ht="34.5" x14ac:dyDescent="0.25">
      <c r="A29" s="155" t="s">
        <v>1072</v>
      </c>
    </row>
    <row r="30" spans="1:1" ht="34.5" x14ac:dyDescent="0.25">
      <c r="A30" s="155" t="s">
        <v>1073</v>
      </c>
    </row>
    <row r="31" spans="1:1" ht="34.5" x14ac:dyDescent="0.25">
      <c r="A31" s="155" t="s">
        <v>1074</v>
      </c>
    </row>
    <row r="32" spans="1:1" ht="34.5" x14ac:dyDescent="0.25">
      <c r="A32" s="155" t="s">
        <v>1075</v>
      </c>
    </row>
    <row r="33" spans="1:1" ht="17.25" x14ac:dyDescent="0.25">
      <c r="A33" s="155"/>
    </row>
    <row r="34" spans="1:1" ht="18.75" x14ac:dyDescent="0.25">
      <c r="A34" s="151" t="s">
        <v>1076</v>
      </c>
    </row>
    <row r="35" spans="1:1" ht="17.25" x14ac:dyDescent="0.25">
      <c r="A35" s="154" t="s">
        <v>1077</v>
      </c>
    </row>
    <row r="36" spans="1:1" ht="34.5" x14ac:dyDescent="0.25">
      <c r="A36" s="155" t="s">
        <v>1078</v>
      </c>
    </row>
    <row r="37" spans="1:1" ht="34.5" x14ac:dyDescent="0.25">
      <c r="A37" s="155" t="s">
        <v>1079</v>
      </c>
    </row>
    <row r="38" spans="1:1" ht="34.5" x14ac:dyDescent="0.25">
      <c r="A38" s="155" t="s">
        <v>1080</v>
      </c>
    </row>
    <row r="39" spans="1:1" ht="17.25" x14ac:dyDescent="0.25">
      <c r="A39" s="155" t="s">
        <v>1081</v>
      </c>
    </row>
    <row r="40" spans="1:1" ht="34.5" x14ac:dyDescent="0.25">
      <c r="A40" s="155" t="s">
        <v>1082</v>
      </c>
    </row>
    <row r="41" spans="1:1" ht="17.25" x14ac:dyDescent="0.25">
      <c r="A41" s="154" t="s">
        <v>1083</v>
      </c>
    </row>
    <row r="42" spans="1:1" ht="17.25" x14ac:dyDescent="0.25">
      <c r="A42" s="155" t="s">
        <v>1084</v>
      </c>
    </row>
    <row r="43" spans="1:1" ht="17.25" x14ac:dyDescent="0.3">
      <c r="A43" s="156" t="s">
        <v>1085</v>
      </c>
    </row>
    <row r="44" spans="1:1" ht="17.25" x14ac:dyDescent="0.25">
      <c r="A44" s="154" t="s">
        <v>1086</v>
      </c>
    </row>
    <row r="45" spans="1:1" ht="34.5" x14ac:dyDescent="0.3">
      <c r="A45" s="156" t="s">
        <v>1087</v>
      </c>
    </row>
    <row r="46" spans="1:1" ht="34.5" x14ac:dyDescent="0.25">
      <c r="A46" s="155" t="s">
        <v>1088</v>
      </c>
    </row>
    <row r="47" spans="1:1" ht="34.5" x14ac:dyDescent="0.25">
      <c r="A47" s="155" t="s">
        <v>1089</v>
      </c>
    </row>
    <row r="48" spans="1:1" ht="17.25" x14ac:dyDescent="0.25">
      <c r="A48" s="155" t="s">
        <v>1090</v>
      </c>
    </row>
    <row r="49" spans="1:1" ht="17.25" x14ac:dyDescent="0.3">
      <c r="A49" s="156" t="s">
        <v>1091</v>
      </c>
    </row>
    <row r="50" spans="1:1" ht="17.25" x14ac:dyDescent="0.25">
      <c r="A50" s="154" t="s">
        <v>1092</v>
      </c>
    </row>
    <row r="51" spans="1:1" ht="34.5" x14ac:dyDescent="0.3">
      <c r="A51" s="156" t="s">
        <v>1093</v>
      </c>
    </row>
    <row r="52" spans="1:1" ht="17.25" x14ac:dyDescent="0.25">
      <c r="A52" s="155" t="s">
        <v>1094</v>
      </c>
    </row>
    <row r="53" spans="1:1" ht="34.5" x14ac:dyDescent="0.3">
      <c r="A53" s="156" t="s">
        <v>1095</v>
      </c>
    </row>
    <row r="54" spans="1:1" ht="17.25" x14ac:dyDescent="0.25">
      <c r="A54" s="154" t="s">
        <v>1096</v>
      </c>
    </row>
    <row r="55" spans="1:1" ht="17.25" x14ac:dyDescent="0.3">
      <c r="A55" s="156" t="s">
        <v>1097</v>
      </c>
    </row>
    <row r="56" spans="1:1" ht="34.5" x14ac:dyDescent="0.25">
      <c r="A56" s="155" t="s">
        <v>1098</v>
      </c>
    </row>
    <row r="57" spans="1:1" ht="17.25" x14ac:dyDescent="0.25">
      <c r="A57" s="155" t="s">
        <v>1099</v>
      </c>
    </row>
    <row r="58" spans="1:1" ht="17.25" x14ac:dyDescent="0.25">
      <c r="A58" s="155" t="s">
        <v>1100</v>
      </c>
    </row>
    <row r="59" spans="1:1" ht="17.25" x14ac:dyDescent="0.25">
      <c r="A59" s="154" t="s">
        <v>1101</v>
      </c>
    </row>
    <row r="60" spans="1:1" ht="34.5" x14ac:dyDescent="0.25">
      <c r="A60" s="155" t="s">
        <v>1102</v>
      </c>
    </row>
    <row r="61" spans="1:1" ht="17.25" x14ac:dyDescent="0.25">
      <c r="A61" s="157"/>
    </row>
    <row r="62" spans="1:1" ht="18.75" x14ac:dyDescent="0.25">
      <c r="A62" s="151" t="s">
        <v>1103</v>
      </c>
    </row>
    <row r="63" spans="1:1" ht="17.25" x14ac:dyDescent="0.25">
      <c r="A63" s="154" t="s">
        <v>1104</v>
      </c>
    </row>
    <row r="64" spans="1:1" ht="34.5" x14ac:dyDescent="0.25">
      <c r="A64" s="155" t="s">
        <v>1105</v>
      </c>
    </row>
    <row r="65" spans="1:1" ht="17.25" x14ac:dyDescent="0.25">
      <c r="A65" s="155" t="s">
        <v>1106</v>
      </c>
    </row>
    <row r="66" spans="1:1" ht="34.5" x14ac:dyDescent="0.25">
      <c r="A66" s="153" t="s">
        <v>1107</v>
      </c>
    </row>
    <row r="67" spans="1:1" ht="34.5" x14ac:dyDescent="0.25">
      <c r="A67" s="153" t="s">
        <v>1108</v>
      </c>
    </row>
    <row r="68" spans="1:1" ht="34.5" x14ac:dyDescent="0.25">
      <c r="A68" s="153" t="s">
        <v>1109</v>
      </c>
    </row>
    <row r="69" spans="1:1" ht="17.25" x14ac:dyDescent="0.25">
      <c r="A69" s="158" t="s">
        <v>1110</v>
      </c>
    </row>
    <row r="70" spans="1:1" ht="51.75" x14ac:dyDescent="0.25">
      <c r="A70" s="153" t="s">
        <v>1111</v>
      </c>
    </row>
    <row r="71" spans="1:1" ht="17.25" x14ac:dyDescent="0.25">
      <c r="A71" s="153" t="s">
        <v>1112</v>
      </c>
    </row>
    <row r="72" spans="1:1" ht="17.25" x14ac:dyDescent="0.25">
      <c r="A72" s="158" t="s">
        <v>1113</v>
      </c>
    </row>
    <row r="73" spans="1:1" ht="17.25" x14ac:dyDescent="0.25">
      <c r="A73" s="153" t="s">
        <v>1114</v>
      </c>
    </row>
    <row r="74" spans="1:1" ht="17.25" x14ac:dyDescent="0.25">
      <c r="A74" s="158" t="s">
        <v>1115</v>
      </c>
    </row>
    <row r="75" spans="1:1" ht="34.5" x14ac:dyDescent="0.25">
      <c r="A75" s="153" t="s">
        <v>1116</v>
      </c>
    </row>
    <row r="76" spans="1:1" ht="17.25" x14ac:dyDescent="0.25">
      <c r="A76" s="153" t="s">
        <v>1117</v>
      </c>
    </row>
    <row r="77" spans="1:1" ht="51.75" x14ac:dyDescent="0.25">
      <c r="A77" s="153" t="s">
        <v>1118</v>
      </c>
    </row>
    <row r="78" spans="1:1" ht="17.25" x14ac:dyDescent="0.25">
      <c r="A78" s="158" t="s">
        <v>1119</v>
      </c>
    </row>
    <row r="79" spans="1:1" ht="17.25" x14ac:dyDescent="0.3">
      <c r="A79" s="159" t="s">
        <v>1120</v>
      </c>
    </row>
    <row r="80" spans="1:1" ht="17.25" x14ac:dyDescent="0.25">
      <c r="A80" s="158" t="s">
        <v>1121</v>
      </c>
    </row>
    <row r="81" spans="1:1" ht="34.5" x14ac:dyDescent="0.25">
      <c r="A81" s="153" t="s">
        <v>1122</v>
      </c>
    </row>
    <row r="82" spans="1:1" ht="34.5" x14ac:dyDescent="0.25">
      <c r="A82" s="153" t="s">
        <v>1123</v>
      </c>
    </row>
    <row r="83" spans="1:1" ht="34.5" x14ac:dyDescent="0.25">
      <c r="A83" s="153" t="s">
        <v>1124</v>
      </c>
    </row>
    <row r="84" spans="1:1" ht="34.5" x14ac:dyDescent="0.25">
      <c r="A84" s="153" t="s">
        <v>1125</v>
      </c>
    </row>
    <row r="85" spans="1:1" ht="34.5" x14ac:dyDescent="0.25">
      <c r="A85" s="153" t="s">
        <v>1126</v>
      </c>
    </row>
    <row r="86" spans="1:1" ht="17.25" x14ac:dyDescent="0.25">
      <c r="A86" s="158" t="s">
        <v>1127</v>
      </c>
    </row>
    <row r="87" spans="1:1" ht="17.25" x14ac:dyDescent="0.25">
      <c r="A87" s="153" t="s">
        <v>1128</v>
      </c>
    </row>
    <row r="88" spans="1:1" ht="34.5" x14ac:dyDescent="0.25">
      <c r="A88" s="153" t="s">
        <v>1129</v>
      </c>
    </row>
    <row r="89" spans="1:1" ht="17.25" x14ac:dyDescent="0.25">
      <c r="A89" s="158" t="s">
        <v>1130</v>
      </c>
    </row>
    <row r="90" spans="1:1" ht="34.5" x14ac:dyDescent="0.25">
      <c r="A90" s="153" t="s">
        <v>1131</v>
      </c>
    </row>
    <row r="91" spans="1:1" ht="17.25" x14ac:dyDescent="0.25">
      <c r="A91" s="158" t="s">
        <v>1132</v>
      </c>
    </row>
    <row r="92" spans="1:1" ht="17.25" x14ac:dyDescent="0.3">
      <c r="A92" s="159" t="s">
        <v>1133</v>
      </c>
    </row>
    <row r="93" spans="1:1" ht="17.25" x14ac:dyDescent="0.25">
      <c r="A93" s="153" t="s">
        <v>1134</v>
      </c>
    </row>
    <row r="94" spans="1:1" ht="17.25" x14ac:dyDescent="0.25">
      <c r="A94" s="153"/>
    </row>
    <row r="95" spans="1:1" ht="18.75" x14ac:dyDescent="0.25">
      <c r="A95" s="151" t="s">
        <v>1135</v>
      </c>
    </row>
    <row r="96" spans="1:1" ht="34.5" x14ac:dyDescent="0.3">
      <c r="A96" s="159" t="s">
        <v>1136</v>
      </c>
    </row>
    <row r="97" spans="1:1" ht="17.25" x14ac:dyDescent="0.3">
      <c r="A97" s="159" t="s">
        <v>1137</v>
      </c>
    </row>
    <row r="98" spans="1:1" ht="17.25" x14ac:dyDescent="0.25">
      <c r="A98" s="158" t="s">
        <v>1138</v>
      </c>
    </row>
    <row r="99" spans="1:1" ht="17.25" x14ac:dyDescent="0.25">
      <c r="A99" s="150" t="s">
        <v>1139</v>
      </c>
    </row>
    <row r="100" spans="1:1" ht="17.25" x14ac:dyDescent="0.25">
      <c r="A100" s="153" t="s">
        <v>1140</v>
      </c>
    </row>
    <row r="101" spans="1:1" ht="17.25" x14ac:dyDescent="0.25">
      <c r="A101" s="153" t="s">
        <v>1141</v>
      </c>
    </row>
    <row r="102" spans="1:1" ht="17.25" x14ac:dyDescent="0.25">
      <c r="A102" s="153" t="s">
        <v>1142</v>
      </c>
    </row>
    <row r="103" spans="1:1" ht="17.25" x14ac:dyDescent="0.25">
      <c r="A103" s="153" t="s">
        <v>1143</v>
      </c>
    </row>
    <row r="104" spans="1:1" ht="34.5" x14ac:dyDescent="0.25">
      <c r="A104" s="153" t="s">
        <v>1144</v>
      </c>
    </row>
    <row r="105" spans="1:1" ht="17.25" x14ac:dyDescent="0.25">
      <c r="A105" s="150" t="s">
        <v>1145</v>
      </c>
    </row>
    <row r="106" spans="1:1" ht="17.25" x14ac:dyDescent="0.25">
      <c r="A106" s="153" t="s">
        <v>1146</v>
      </c>
    </row>
    <row r="107" spans="1:1" ht="17.25" x14ac:dyDescent="0.25">
      <c r="A107" s="153" t="s">
        <v>1147</v>
      </c>
    </row>
    <row r="108" spans="1:1" ht="17.25" x14ac:dyDescent="0.25">
      <c r="A108" s="153" t="s">
        <v>1148</v>
      </c>
    </row>
    <row r="109" spans="1:1" ht="17.25" x14ac:dyDescent="0.25">
      <c r="A109" s="153" t="s">
        <v>1149</v>
      </c>
    </row>
    <row r="110" spans="1:1" ht="17.25" x14ac:dyDescent="0.25">
      <c r="A110" s="153" t="s">
        <v>1150</v>
      </c>
    </row>
    <row r="111" spans="1:1" ht="17.25" x14ac:dyDescent="0.25">
      <c r="A111" s="153" t="s">
        <v>1151</v>
      </c>
    </row>
    <row r="112" spans="1:1" ht="17.25" x14ac:dyDescent="0.25">
      <c r="A112" s="158" t="s">
        <v>1152</v>
      </c>
    </row>
    <row r="113" spans="1:1" ht="17.25" x14ac:dyDescent="0.25">
      <c r="A113" s="153" t="s">
        <v>1153</v>
      </c>
    </row>
    <row r="114" spans="1:1" ht="17.25" x14ac:dyDescent="0.25">
      <c r="A114" s="150" t="s">
        <v>1154</v>
      </c>
    </row>
    <row r="115" spans="1:1" ht="17.25" x14ac:dyDescent="0.25">
      <c r="A115" s="153" t="s">
        <v>1155</v>
      </c>
    </row>
    <row r="116" spans="1:1" ht="17.25" x14ac:dyDescent="0.25">
      <c r="A116" s="153" t="s">
        <v>1156</v>
      </c>
    </row>
    <row r="117" spans="1:1" ht="17.25" x14ac:dyDescent="0.25">
      <c r="A117" s="150" t="s">
        <v>1157</v>
      </c>
    </row>
    <row r="118" spans="1:1" ht="17.25" x14ac:dyDescent="0.25">
      <c r="A118" s="153" t="s">
        <v>1158</v>
      </c>
    </row>
    <row r="119" spans="1:1" ht="17.25" x14ac:dyDescent="0.25">
      <c r="A119" s="153" t="s">
        <v>1159</v>
      </c>
    </row>
    <row r="120" spans="1:1" ht="17.25" x14ac:dyDescent="0.25">
      <c r="A120" s="153" t="s">
        <v>1160</v>
      </c>
    </row>
    <row r="121" spans="1:1" ht="17.25" x14ac:dyDescent="0.25">
      <c r="A121" s="158" t="s">
        <v>1161</v>
      </c>
    </row>
    <row r="122" spans="1:1" ht="17.25" x14ac:dyDescent="0.25">
      <c r="A122" s="150" t="s">
        <v>1162</v>
      </c>
    </row>
    <row r="123" spans="1:1" ht="17.25" x14ac:dyDescent="0.25">
      <c r="A123" s="150" t="s">
        <v>1163</v>
      </c>
    </row>
    <row r="124" spans="1:1" ht="17.25" x14ac:dyDescent="0.25">
      <c r="A124" s="153" t="s">
        <v>1164</v>
      </c>
    </row>
    <row r="125" spans="1:1" ht="17.25" x14ac:dyDescent="0.25">
      <c r="A125" s="153" t="s">
        <v>1165</v>
      </c>
    </row>
    <row r="126" spans="1:1" ht="17.25" x14ac:dyDescent="0.25">
      <c r="A126" s="153" t="s">
        <v>1166</v>
      </c>
    </row>
    <row r="127" spans="1:1" ht="17.25" x14ac:dyDescent="0.25">
      <c r="A127" s="153" t="s">
        <v>1167</v>
      </c>
    </row>
    <row r="128" spans="1:1" ht="17.25" x14ac:dyDescent="0.25">
      <c r="A128" s="153" t="s">
        <v>1168</v>
      </c>
    </row>
    <row r="129" spans="1:1" ht="17.25" x14ac:dyDescent="0.25">
      <c r="A129" s="158" t="s">
        <v>1169</v>
      </c>
    </row>
    <row r="130" spans="1:1" ht="34.5" x14ac:dyDescent="0.25">
      <c r="A130" s="153" t="s">
        <v>1170</v>
      </c>
    </row>
    <row r="131" spans="1:1" ht="69" x14ac:dyDescent="0.25">
      <c r="A131" s="153" t="s">
        <v>1171</v>
      </c>
    </row>
    <row r="132" spans="1:1" ht="34.5" x14ac:dyDescent="0.25">
      <c r="A132" s="153" t="s">
        <v>1172</v>
      </c>
    </row>
    <row r="133" spans="1:1" ht="17.25" x14ac:dyDescent="0.25">
      <c r="A133" s="158" t="s">
        <v>1173</v>
      </c>
    </row>
    <row r="134" spans="1:1" ht="34.5" x14ac:dyDescent="0.25">
      <c r="A134" s="150" t="s">
        <v>1174</v>
      </c>
    </row>
    <row r="135" spans="1:1" ht="17.25" x14ac:dyDescent="0.25">
      <c r="A135" s="150"/>
    </row>
    <row r="136" spans="1:1" ht="18.75" x14ac:dyDescent="0.25">
      <c r="A136" s="151" t="s">
        <v>1175</v>
      </c>
    </row>
    <row r="137" spans="1:1" ht="17.25" x14ac:dyDescent="0.25">
      <c r="A137" s="153" t="s">
        <v>1176</v>
      </c>
    </row>
    <row r="138" spans="1:1" ht="34.5" x14ac:dyDescent="0.25">
      <c r="A138" s="155" t="s">
        <v>1177</v>
      </c>
    </row>
    <row r="139" spans="1:1" ht="34.5" x14ac:dyDescent="0.25">
      <c r="A139" s="155" t="s">
        <v>1178</v>
      </c>
    </row>
    <row r="140" spans="1:1" ht="17.25" x14ac:dyDescent="0.25">
      <c r="A140" s="154" t="s">
        <v>1179</v>
      </c>
    </row>
    <row r="141" spans="1:1" ht="17.25" x14ac:dyDescent="0.25">
      <c r="A141" s="160" t="s">
        <v>1180</v>
      </c>
    </row>
    <row r="142" spans="1:1" ht="34.5" x14ac:dyDescent="0.3">
      <c r="A142" s="156" t="s">
        <v>1181</v>
      </c>
    </row>
    <row r="143" spans="1:1" ht="17.25" x14ac:dyDescent="0.25">
      <c r="A143" s="155" t="s">
        <v>1182</v>
      </c>
    </row>
    <row r="144" spans="1:1" ht="17.25" x14ac:dyDescent="0.25">
      <c r="A144" s="155" t="s">
        <v>1183</v>
      </c>
    </row>
    <row r="145" spans="1:1" ht="17.25" x14ac:dyDescent="0.25">
      <c r="A145" s="160" t="s">
        <v>1184</v>
      </c>
    </row>
    <row r="146" spans="1:1" ht="17.25" x14ac:dyDescent="0.25">
      <c r="A146" s="154" t="s">
        <v>1185</v>
      </c>
    </row>
    <row r="147" spans="1:1" ht="17.25" x14ac:dyDescent="0.25">
      <c r="A147" s="160" t="s">
        <v>1186</v>
      </c>
    </row>
    <row r="148" spans="1:1" ht="17.25" x14ac:dyDescent="0.25">
      <c r="A148" s="155" t="s">
        <v>1187</v>
      </c>
    </row>
    <row r="149" spans="1:1" ht="17.25" x14ac:dyDescent="0.25">
      <c r="A149" s="155" t="s">
        <v>1188</v>
      </c>
    </row>
    <row r="150" spans="1:1" ht="17.25" x14ac:dyDescent="0.25">
      <c r="A150" s="155" t="s">
        <v>1189</v>
      </c>
    </row>
    <row r="151" spans="1:1" ht="34.5" x14ac:dyDescent="0.25">
      <c r="A151" s="160" t="s">
        <v>1190</v>
      </c>
    </row>
    <row r="152" spans="1:1" ht="17.25" x14ac:dyDescent="0.25">
      <c r="A152" s="154" t="s">
        <v>1191</v>
      </c>
    </row>
    <row r="153" spans="1:1" ht="17.25" x14ac:dyDescent="0.25">
      <c r="A153" s="155" t="s">
        <v>1192</v>
      </c>
    </row>
    <row r="154" spans="1:1" ht="17.25" x14ac:dyDescent="0.25">
      <c r="A154" s="155" t="s">
        <v>1193</v>
      </c>
    </row>
    <row r="155" spans="1:1" ht="17.25" x14ac:dyDescent="0.25">
      <c r="A155" s="155" t="s">
        <v>1194</v>
      </c>
    </row>
    <row r="156" spans="1:1" ht="17.25" x14ac:dyDescent="0.25">
      <c r="A156" s="155" t="s">
        <v>1195</v>
      </c>
    </row>
    <row r="157" spans="1:1" ht="34.5" x14ac:dyDescent="0.25">
      <c r="A157" s="155" t="s">
        <v>1196</v>
      </c>
    </row>
    <row r="158" spans="1:1" ht="34.5" x14ac:dyDescent="0.25">
      <c r="A158" s="155" t="s">
        <v>1197</v>
      </c>
    </row>
    <row r="159" spans="1:1" ht="17.25" x14ac:dyDescent="0.25">
      <c r="A159" s="154" t="s">
        <v>1198</v>
      </c>
    </row>
    <row r="160" spans="1:1" ht="34.5" x14ac:dyDescent="0.25">
      <c r="A160" s="155" t="s">
        <v>1199</v>
      </c>
    </row>
    <row r="161" spans="1:1" ht="34.5" x14ac:dyDescent="0.25">
      <c r="A161" s="155" t="s">
        <v>1200</v>
      </c>
    </row>
    <row r="162" spans="1:1" ht="17.25" x14ac:dyDescent="0.25">
      <c r="A162" s="155" t="s">
        <v>1201</v>
      </c>
    </row>
    <row r="163" spans="1:1" ht="17.25" x14ac:dyDescent="0.25">
      <c r="A163" s="154" t="s">
        <v>1202</v>
      </c>
    </row>
    <row r="164" spans="1:1" ht="34.5" x14ac:dyDescent="0.3">
      <c r="A164" s="161" t="s">
        <v>1203</v>
      </c>
    </row>
    <row r="165" spans="1:1" ht="34.5" x14ac:dyDescent="0.25">
      <c r="A165" s="155" t="s">
        <v>1204</v>
      </c>
    </row>
    <row r="166" spans="1:1" ht="17.25" x14ac:dyDescent="0.25">
      <c r="A166" s="154" t="s">
        <v>1205</v>
      </c>
    </row>
    <row r="167" spans="1:1" ht="17.25" x14ac:dyDescent="0.25">
      <c r="A167" s="155" t="s">
        <v>1206</v>
      </c>
    </row>
    <row r="168" spans="1:1" ht="17.25" x14ac:dyDescent="0.25">
      <c r="A168" s="154" t="s">
        <v>1207</v>
      </c>
    </row>
    <row r="169" spans="1:1" ht="17.25" x14ac:dyDescent="0.3">
      <c r="A169" s="156" t="s">
        <v>1208</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2"/>
  <sheetViews>
    <sheetView topLeftCell="B1" zoomScale="70" zoomScaleNormal="70" zoomScaleSheetLayoutView="80" zoomScalePageLayoutView="60" workbookViewId="0">
      <selection activeCell="J37" sqref="J37"/>
    </sheetView>
  </sheetViews>
  <sheetFormatPr defaultRowHeight="12.75" x14ac:dyDescent="0.2"/>
  <cols>
    <col min="1" max="1" width="6.28515625" style="162" hidden="1" customWidth="1"/>
    <col min="2" max="2" width="21.7109375" style="164" customWidth="1"/>
    <col min="3" max="3" width="8.42578125" style="164" customWidth="1"/>
    <col min="4" max="4" width="25.42578125" style="164" customWidth="1"/>
    <col min="5" max="5" width="34.42578125" style="164" customWidth="1"/>
    <col min="6" max="6" width="26.28515625" style="164" customWidth="1"/>
    <col min="7" max="7" width="24" style="164" customWidth="1"/>
    <col min="8" max="8" width="28" style="164" bestFit="1" customWidth="1"/>
    <col min="9" max="9" width="30.140625" style="164" customWidth="1"/>
    <col min="10" max="10" width="33.42578125" style="164" customWidth="1"/>
    <col min="11" max="11" width="28.42578125" style="164" customWidth="1"/>
    <col min="12" max="12" width="26.5703125" style="164" bestFit="1" customWidth="1"/>
    <col min="13" max="13" width="26.28515625" style="164" customWidth="1"/>
    <col min="14" max="14" width="8.85546875" style="164" hidden="1" customWidth="1"/>
    <col min="15" max="15" width="0" style="164" hidden="1" customWidth="1"/>
    <col min="16" max="16" width="11" style="164" bestFit="1" customWidth="1"/>
    <col min="17" max="18" width="22.140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140625" style="164" customWidth="1"/>
    <col min="264" max="264" width="27.140625" style="164" customWidth="1"/>
    <col min="265" max="265" width="20.7109375" style="164" customWidth="1"/>
    <col min="266" max="266" width="20.85546875" style="164" customWidth="1"/>
    <col min="267" max="267" width="20.285156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140625" style="164" customWidth="1"/>
    <col min="520" max="520" width="27.140625" style="164" customWidth="1"/>
    <col min="521" max="521" width="20.7109375" style="164" customWidth="1"/>
    <col min="522" max="522" width="20.85546875" style="164" customWidth="1"/>
    <col min="523" max="523" width="20.285156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140625" style="164" customWidth="1"/>
    <col min="776" max="776" width="27.140625" style="164" customWidth="1"/>
    <col min="777" max="777" width="20.7109375" style="164" customWidth="1"/>
    <col min="778" max="778" width="20.85546875" style="164" customWidth="1"/>
    <col min="779" max="779" width="20.285156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140625" style="164" customWidth="1"/>
    <col min="1032" max="1032" width="27.140625" style="164" customWidth="1"/>
    <col min="1033" max="1033" width="20.7109375" style="164" customWidth="1"/>
    <col min="1034" max="1034" width="20.85546875" style="164" customWidth="1"/>
    <col min="1035" max="1035" width="20.285156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140625" style="164" customWidth="1"/>
    <col min="1288" max="1288" width="27.140625" style="164" customWidth="1"/>
    <col min="1289" max="1289" width="20.7109375" style="164" customWidth="1"/>
    <col min="1290" max="1290" width="20.85546875" style="164" customWidth="1"/>
    <col min="1291" max="1291" width="20.285156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140625" style="164" customWidth="1"/>
    <col min="1544" max="1544" width="27.140625" style="164" customWidth="1"/>
    <col min="1545" max="1545" width="20.7109375" style="164" customWidth="1"/>
    <col min="1546" max="1546" width="20.85546875" style="164" customWidth="1"/>
    <col min="1547" max="1547" width="20.285156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140625" style="164" customWidth="1"/>
    <col min="1800" max="1800" width="27.140625" style="164" customWidth="1"/>
    <col min="1801" max="1801" width="20.7109375" style="164" customWidth="1"/>
    <col min="1802" max="1802" width="20.85546875" style="164" customWidth="1"/>
    <col min="1803" max="1803" width="20.285156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140625" style="164" customWidth="1"/>
    <col min="2056" max="2056" width="27.140625" style="164" customWidth="1"/>
    <col min="2057" max="2057" width="20.7109375" style="164" customWidth="1"/>
    <col min="2058" max="2058" width="20.85546875" style="164" customWidth="1"/>
    <col min="2059" max="2059" width="20.285156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140625" style="164" customWidth="1"/>
    <col min="2312" max="2312" width="27.140625" style="164" customWidth="1"/>
    <col min="2313" max="2313" width="20.7109375" style="164" customWidth="1"/>
    <col min="2314" max="2314" width="20.85546875" style="164" customWidth="1"/>
    <col min="2315" max="2315" width="20.285156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140625" style="164" customWidth="1"/>
    <col min="2568" max="2568" width="27.140625" style="164" customWidth="1"/>
    <col min="2569" max="2569" width="20.7109375" style="164" customWidth="1"/>
    <col min="2570" max="2570" width="20.85546875" style="164" customWidth="1"/>
    <col min="2571" max="2571" width="20.285156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140625" style="164" customWidth="1"/>
    <col min="2824" max="2824" width="27.140625" style="164" customWidth="1"/>
    <col min="2825" max="2825" width="20.7109375" style="164" customWidth="1"/>
    <col min="2826" max="2826" width="20.85546875" style="164" customWidth="1"/>
    <col min="2827" max="2827" width="20.285156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140625" style="164" customWidth="1"/>
    <col min="3080" max="3080" width="27.140625" style="164" customWidth="1"/>
    <col min="3081" max="3081" width="20.7109375" style="164" customWidth="1"/>
    <col min="3082" max="3082" width="20.85546875" style="164" customWidth="1"/>
    <col min="3083" max="3083" width="20.285156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140625" style="164" customWidth="1"/>
    <col min="3336" max="3336" width="27.140625" style="164" customWidth="1"/>
    <col min="3337" max="3337" width="20.7109375" style="164" customWidth="1"/>
    <col min="3338" max="3338" width="20.85546875" style="164" customWidth="1"/>
    <col min="3339" max="3339" width="20.285156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140625" style="164" customWidth="1"/>
    <col min="3592" max="3592" width="27.140625" style="164" customWidth="1"/>
    <col min="3593" max="3593" width="20.7109375" style="164" customWidth="1"/>
    <col min="3594" max="3594" width="20.85546875" style="164" customWidth="1"/>
    <col min="3595" max="3595" width="20.285156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140625" style="164" customWidth="1"/>
    <col min="3848" max="3848" width="27.140625" style="164" customWidth="1"/>
    <col min="3849" max="3849" width="20.7109375" style="164" customWidth="1"/>
    <col min="3850" max="3850" width="20.85546875" style="164" customWidth="1"/>
    <col min="3851" max="3851" width="20.285156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140625" style="164" customWidth="1"/>
    <col min="4104" max="4104" width="27.140625" style="164" customWidth="1"/>
    <col min="4105" max="4105" width="20.7109375" style="164" customWidth="1"/>
    <col min="4106" max="4106" width="20.85546875" style="164" customWidth="1"/>
    <col min="4107" max="4107" width="20.285156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140625" style="164" customWidth="1"/>
    <col min="4360" max="4360" width="27.140625" style="164" customWidth="1"/>
    <col min="4361" max="4361" width="20.7109375" style="164" customWidth="1"/>
    <col min="4362" max="4362" width="20.85546875" style="164" customWidth="1"/>
    <col min="4363" max="4363" width="20.285156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140625" style="164" customWidth="1"/>
    <col min="4616" max="4616" width="27.140625" style="164" customWidth="1"/>
    <col min="4617" max="4617" width="20.7109375" style="164" customWidth="1"/>
    <col min="4618" max="4618" width="20.85546875" style="164" customWidth="1"/>
    <col min="4619" max="4619" width="20.285156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140625" style="164" customWidth="1"/>
    <col min="4872" max="4872" width="27.140625" style="164" customWidth="1"/>
    <col min="4873" max="4873" width="20.7109375" style="164" customWidth="1"/>
    <col min="4874" max="4874" width="20.85546875" style="164" customWidth="1"/>
    <col min="4875" max="4875" width="20.285156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140625" style="164" customWidth="1"/>
    <col min="5128" max="5128" width="27.140625" style="164" customWidth="1"/>
    <col min="5129" max="5129" width="20.7109375" style="164" customWidth="1"/>
    <col min="5130" max="5130" width="20.85546875" style="164" customWidth="1"/>
    <col min="5131" max="5131" width="20.285156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140625" style="164" customWidth="1"/>
    <col min="5384" max="5384" width="27.140625" style="164" customWidth="1"/>
    <col min="5385" max="5385" width="20.7109375" style="164" customWidth="1"/>
    <col min="5386" max="5386" width="20.85546875" style="164" customWidth="1"/>
    <col min="5387" max="5387" width="20.285156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140625" style="164" customWidth="1"/>
    <col min="5640" max="5640" width="27.140625" style="164" customWidth="1"/>
    <col min="5641" max="5641" width="20.7109375" style="164" customWidth="1"/>
    <col min="5642" max="5642" width="20.85546875" style="164" customWidth="1"/>
    <col min="5643" max="5643" width="20.285156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140625" style="164" customWidth="1"/>
    <col min="5896" max="5896" width="27.140625" style="164" customWidth="1"/>
    <col min="5897" max="5897" width="20.7109375" style="164" customWidth="1"/>
    <col min="5898" max="5898" width="20.85546875" style="164" customWidth="1"/>
    <col min="5899" max="5899" width="20.285156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140625" style="164" customWidth="1"/>
    <col min="6152" max="6152" width="27.140625" style="164" customWidth="1"/>
    <col min="6153" max="6153" width="20.7109375" style="164" customWidth="1"/>
    <col min="6154" max="6154" width="20.85546875" style="164" customWidth="1"/>
    <col min="6155" max="6155" width="20.285156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140625" style="164" customWidth="1"/>
    <col min="6408" max="6408" width="27.140625" style="164" customWidth="1"/>
    <col min="6409" max="6409" width="20.7109375" style="164" customWidth="1"/>
    <col min="6410" max="6410" width="20.85546875" style="164" customWidth="1"/>
    <col min="6411" max="6411" width="20.285156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140625" style="164" customWidth="1"/>
    <col min="6664" max="6664" width="27.140625" style="164" customWidth="1"/>
    <col min="6665" max="6665" width="20.7109375" style="164" customWidth="1"/>
    <col min="6666" max="6666" width="20.85546875" style="164" customWidth="1"/>
    <col min="6667" max="6667" width="20.285156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140625" style="164" customWidth="1"/>
    <col min="6920" max="6920" width="27.140625" style="164" customWidth="1"/>
    <col min="6921" max="6921" width="20.7109375" style="164" customWidth="1"/>
    <col min="6922" max="6922" width="20.85546875" style="164" customWidth="1"/>
    <col min="6923" max="6923" width="20.285156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140625" style="164" customWidth="1"/>
    <col min="7176" max="7176" width="27.140625" style="164" customWidth="1"/>
    <col min="7177" max="7177" width="20.7109375" style="164" customWidth="1"/>
    <col min="7178" max="7178" width="20.85546875" style="164" customWidth="1"/>
    <col min="7179" max="7179" width="20.285156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140625" style="164" customWidth="1"/>
    <col min="7432" max="7432" width="27.140625" style="164" customWidth="1"/>
    <col min="7433" max="7433" width="20.7109375" style="164" customWidth="1"/>
    <col min="7434" max="7434" width="20.85546875" style="164" customWidth="1"/>
    <col min="7435" max="7435" width="20.285156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140625" style="164" customWidth="1"/>
    <col min="7688" max="7688" width="27.140625" style="164" customWidth="1"/>
    <col min="7689" max="7689" width="20.7109375" style="164" customWidth="1"/>
    <col min="7690" max="7690" width="20.85546875" style="164" customWidth="1"/>
    <col min="7691" max="7691" width="20.285156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140625" style="164" customWidth="1"/>
    <col min="7944" max="7944" width="27.140625" style="164" customWidth="1"/>
    <col min="7945" max="7945" width="20.7109375" style="164" customWidth="1"/>
    <col min="7946" max="7946" width="20.85546875" style="164" customWidth="1"/>
    <col min="7947" max="7947" width="20.285156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140625" style="164" customWidth="1"/>
    <col min="8200" max="8200" width="27.140625" style="164" customWidth="1"/>
    <col min="8201" max="8201" width="20.7109375" style="164" customWidth="1"/>
    <col min="8202" max="8202" width="20.85546875" style="164" customWidth="1"/>
    <col min="8203" max="8203" width="20.285156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140625" style="164" customWidth="1"/>
    <col min="8456" max="8456" width="27.140625" style="164" customWidth="1"/>
    <col min="8457" max="8457" width="20.7109375" style="164" customWidth="1"/>
    <col min="8458" max="8458" width="20.85546875" style="164" customWidth="1"/>
    <col min="8459" max="8459" width="20.285156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140625" style="164" customWidth="1"/>
    <col min="8712" max="8712" width="27.140625" style="164" customWidth="1"/>
    <col min="8713" max="8713" width="20.7109375" style="164" customWidth="1"/>
    <col min="8714" max="8714" width="20.85546875" style="164" customWidth="1"/>
    <col min="8715" max="8715" width="20.285156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140625" style="164" customWidth="1"/>
    <col min="8968" max="8968" width="27.140625" style="164" customWidth="1"/>
    <col min="8969" max="8969" width="20.7109375" style="164" customWidth="1"/>
    <col min="8970" max="8970" width="20.85546875" style="164" customWidth="1"/>
    <col min="8971" max="8971" width="20.285156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140625" style="164" customWidth="1"/>
    <col min="9224" max="9224" width="27.140625" style="164" customWidth="1"/>
    <col min="9225" max="9225" width="20.7109375" style="164" customWidth="1"/>
    <col min="9226" max="9226" width="20.85546875" style="164" customWidth="1"/>
    <col min="9227" max="9227" width="20.285156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140625" style="164" customWidth="1"/>
    <col min="9480" max="9480" width="27.140625" style="164" customWidth="1"/>
    <col min="9481" max="9481" width="20.7109375" style="164" customWidth="1"/>
    <col min="9482" max="9482" width="20.85546875" style="164" customWidth="1"/>
    <col min="9483" max="9483" width="20.285156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140625" style="164" customWidth="1"/>
    <col min="9736" max="9736" width="27.140625" style="164" customWidth="1"/>
    <col min="9737" max="9737" width="20.7109375" style="164" customWidth="1"/>
    <col min="9738" max="9738" width="20.85546875" style="164" customWidth="1"/>
    <col min="9739" max="9739" width="20.285156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140625" style="164" customWidth="1"/>
    <col min="9992" max="9992" width="27.140625" style="164" customWidth="1"/>
    <col min="9993" max="9993" width="20.7109375" style="164" customWidth="1"/>
    <col min="9994" max="9994" width="20.85546875" style="164" customWidth="1"/>
    <col min="9995" max="9995" width="20.285156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140625" style="164" customWidth="1"/>
    <col min="10248" max="10248" width="27.140625" style="164" customWidth="1"/>
    <col min="10249" max="10249" width="20.7109375" style="164" customWidth="1"/>
    <col min="10250" max="10250" width="20.85546875" style="164" customWidth="1"/>
    <col min="10251" max="10251" width="20.285156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140625" style="164" customWidth="1"/>
    <col min="10504" max="10504" width="27.140625" style="164" customWidth="1"/>
    <col min="10505" max="10505" width="20.7109375" style="164" customWidth="1"/>
    <col min="10506" max="10506" width="20.85546875" style="164" customWidth="1"/>
    <col min="10507" max="10507" width="20.285156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140625" style="164" customWidth="1"/>
    <col min="10760" max="10760" width="27.140625" style="164" customWidth="1"/>
    <col min="10761" max="10761" width="20.7109375" style="164" customWidth="1"/>
    <col min="10762" max="10762" width="20.85546875" style="164" customWidth="1"/>
    <col min="10763" max="10763" width="20.285156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140625" style="164" customWidth="1"/>
    <col min="11016" max="11016" width="27.140625" style="164" customWidth="1"/>
    <col min="11017" max="11017" width="20.7109375" style="164" customWidth="1"/>
    <col min="11018" max="11018" width="20.85546875" style="164" customWidth="1"/>
    <col min="11019" max="11019" width="20.285156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140625" style="164" customWidth="1"/>
    <col min="11272" max="11272" width="27.140625" style="164" customWidth="1"/>
    <col min="11273" max="11273" width="20.7109375" style="164" customWidth="1"/>
    <col min="11274" max="11274" width="20.85546875" style="164" customWidth="1"/>
    <col min="11275" max="11275" width="20.285156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140625" style="164" customWidth="1"/>
    <col min="11528" max="11528" width="27.140625" style="164" customWidth="1"/>
    <col min="11529" max="11529" width="20.7109375" style="164" customWidth="1"/>
    <col min="11530" max="11530" width="20.85546875" style="164" customWidth="1"/>
    <col min="11531" max="11531" width="20.285156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140625" style="164" customWidth="1"/>
    <col min="11784" max="11784" width="27.140625" style="164" customWidth="1"/>
    <col min="11785" max="11785" width="20.7109375" style="164" customWidth="1"/>
    <col min="11786" max="11786" width="20.85546875" style="164" customWidth="1"/>
    <col min="11787" max="11787" width="20.285156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140625" style="164" customWidth="1"/>
    <col min="12040" max="12040" width="27.140625" style="164" customWidth="1"/>
    <col min="12041" max="12041" width="20.7109375" style="164" customWidth="1"/>
    <col min="12042" max="12042" width="20.85546875" style="164" customWidth="1"/>
    <col min="12043" max="12043" width="20.285156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140625" style="164" customWidth="1"/>
    <col min="12296" max="12296" width="27.140625" style="164" customWidth="1"/>
    <col min="12297" max="12297" width="20.7109375" style="164" customWidth="1"/>
    <col min="12298" max="12298" width="20.85546875" style="164" customWidth="1"/>
    <col min="12299" max="12299" width="20.285156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140625" style="164" customWidth="1"/>
    <col min="12552" max="12552" width="27.140625" style="164" customWidth="1"/>
    <col min="12553" max="12553" width="20.7109375" style="164" customWidth="1"/>
    <col min="12554" max="12554" width="20.85546875" style="164" customWidth="1"/>
    <col min="12555" max="12555" width="20.285156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140625" style="164" customWidth="1"/>
    <col min="12808" max="12808" width="27.140625" style="164" customWidth="1"/>
    <col min="12809" max="12809" width="20.7109375" style="164" customWidth="1"/>
    <col min="12810" max="12810" width="20.85546875" style="164" customWidth="1"/>
    <col min="12811" max="12811" width="20.285156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140625" style="164" customWidth="1"/>
    <col min="13064" max="13064" width="27.140625" style="164" customWidth="1"/>
    <col min="13065" max="13065" width="20.7109375" style="164" customWidth="1"/>
    <col min="13066" max="13066" width="20.85546875" style="164" customWidth="1"/>
    <col min="13067" max="13067" width="20.285156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140625" style="164" customWidth="1"/>
    <col min="13320" max="13320" width="27.140625" style="164" customWidth="1"/>
    <col min="13321" max="13321" width="20.7109375" style="164" customWidth="1"/>
    <col min="13322" max="13322" width="20.85546875" style="164" customWidth="1"/>
    <col min="13323" max="13323" width="20.285156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140625" style="164" customWidth="1"/>
    <col min="13576" max="13576" width="27.140625" style="164" customWidth="1"/>
    <col min="13577" max="13577" width="20.7109375" style="164" customWidth="1"/>
    <col min="13578" max="13578" width="20.85546875" style="164" customWidth="1"/>
    <col min="13579" max="13579" width="20.285156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140625" style="164" customWidth="1"/>
    <col min="13832" max="13832" width="27.140625" style="164" customWidth="1"/>
    <col min="13833" max="13833" width="20.7109375" style="164" customWidth="1"/>
    <col min="13834" max="13834" width="20.85546875" style="164" customWidth="1"/>
    <col min="13835" max="13835" width="20.285156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140625" style="164" customWidth="1"/>
    <col min="14088" max="14088" width="27.140625" style="164" customWidth="1"/>
    <col min="14089" max="14089" width="20.7109375" style="164" customWidth="1"/>
    <col min="14090" max="14090" width="20.85546875" style="164" customWidth="1"/>
    <col min="14091" max="14091" width="20.285156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140625" style="164" customWidth="1"/>
    <col min="14344" max="14344" width="27.140625" style="164" customWidth="1"/>
    <col min="14345" max="14345" width="20.7109375" style="164" customWidth="1"/>
    <col min="14346" max="14346" width="20.85546875" style="164" customWidth="1"/>
    <col min="14347" max="14347" width="20.285156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140625" style="164" customWidth="1"/>
    <col min="14600" max="14600" width="27.140625" style="164" customWidth="1"/>
    <col min="14601" max="14601" width="20.7109375" style="164" customWidth="1"/>
    <col min="14602" max="14602" width="20.85546875" style="164" customWidth="1"/>
    <col min="14603" max="14603" width="20.285156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140625" style="164" customWidth="1"/>
    <col min="14856" max="14856" width="27.140625" style="164" customWidth="1"/>
    <col min="14857" max="14857" width="20.7109375" style="164" customWidth="1"/>
    <col min="14858" max="14858" width="20.85546875" style="164" customWidth="1"/>
    <col min="14859" max="14859" width="20.285156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140625" style="164" customWidth="1"/>
    <col min="15112" max="15112" width="27.140625" style="164" customWidth="1"/>
    <col min="15113" max="15113" width="20.7109375" style="164" customWidth="1"/>
    <col min="15114" max="15114" width="20.85546875" style="164" customWidth="1"/>
    <col min="15115" max="15115" width="20.285156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140625" style="164" customWidth="1"/>
    <col min="15368" max="15368" width="27.140625" style="164" customWidth="1"/>
    <col min="15369" max="15369" width="20.7109375" style="164" customWidth="1"/>
    <col min="15370" max="15370" width="20.85546875" style="164" customWidth="1"/>
    <col min="15371" max="15371" width="20.285156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140625" style="164" customWidth="1"/>
    <col min="15624" max="15624" width="27.140625" style="164" customWidth="1"/>
    <col min="15625" max="15625" width="20.7109375" style="164" customWidth="1"/>
    <col min="15626" max="15626" width="20.85546875" style="164" customWidth="1"/>
    <col min="15627" max="15627" width="20.285156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140625" style="164" customWidth="1"/>
    <col min="15880" max="15880" width="27.140625" style="164" customWidth="1"/>
    <col min="15881" max="15881" width="20.7109375" style="164" customWidth="1"/>
    <col min="15882" max="15882" width="20.85546875" style="164" customWidth="1"/>
    <col min="15883" max="15883" width="20.285156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140625" style="164" customWidth="1"/>
    <col min="16136" max="16136" width="27.140625" style="164" customWidth="1"/>
    <col min="16137" max="16137" width="20.7109375" style="164" customWidth="1"/>
    <col min="16138" max="16138" width="20.85546875" style="164" customWidth="1"/>
    <col min="16139" max="16139" width="20.28515625" style="164" customWidth="1"/>
    <col min="16140" max="16140" width="8.85546875" style="164" customWidth="1"/>
    <col min="16141" max="16141" width="9.140625" style="164"/>
    <col min="16142" max="16142" width="11" style="164" bestFit="1" customWidth="1"/>
    <col min="16143" max="16384" width="9.140625" style="164"/>
  </cols>
  <sheetData>
    <row r="1" spans="1:16" ht="27.75" x14ac:dyDescent="0.4">
      <c r="B1" s="163"/>
      <c r="C1" s="163"/>
      <c r="D1" s="450" t="s">
        <v>1209</v>
      </c>
      <c r="E1" s="450"/>
      <c r="F1" s="450"/>
      <c r="G1" s="450"/>
      <c r="H1" s="450"/>
      <c r="I1" s="450"/>
      <c r="J1" s="450"/>
      <c r="K1" s="450"/>
      <c r="L1" s="450"/>
    </row>
    <row r="2" spans="1:16" ht="18" x14ac:dyDescent="0.25">
      <c r="G2" s="165" t="s">
        <v>1210</v>
      </c>
      <c r="H2" s="166" t="s">
        <v>7</v>
      </c>
      <c r="I2" s="167"/>
    </row>
    <row r="3" spans="1:16" ht="18" x14ac:dyDescent="0.25">
      <c r="D3" s="168"/>
      <c r="G3" s="165" t="s">
        <v>1211</v>
      </c>
      <c r="H3" s="166" t="s">
        <v>5</v>
      </c>
      <c r="I3" s="167"/>
    </row>
    <row r="4" spans="1:16" ht="20.25" customHeight="1" x14ac:dyDescent="0.2"/>
    <row r="5" spans="1:16" ht="48.75" customHeight="1" x14ac:dyDescent="0.2">
      <c r="B5" s="451" t="s">
        <v>1212</v>
      </c>
      <c r="C5" s="451"/>
      <c r="D5" s="451"/>
      <c r="E5" s="451"/>
      <c r="F5" s="451"/>
      <c r="G5" s="451"/>
      <c r="H5" s="451"/>
      <c r="I5" s="451"/>
      <c r="J5" s="451"/>
      <c r="K5" s="451"/>
      <c r="L5" s="451"/>
      <c r="M5" s="451"/>
    </row>
    <row r="6" spans="1:16" ht="70.5" customHeight="1" x14ac:dyDescent="0.2">
      <c r="B6" s="451" t="s">
        <v>1213</v>
      </c>
      <c r="C6" s="451"/>
      <c r="D6" s="451"/>
      <c r="E6" s="451"/>
      <c r="F6" s="451"/>
      <c r="G6" s="451"/>
      <c r="H6" s="451"/>
      <c r="I6" s="451"/>
      <c r="J6" s="451"/>
      <c r="K6" s="451"/>
      <c r="L6" s="451"/>
      <c r="M6" s="451"/>
    </row>
    <row r="7" spans="1:16" ht="70.5" customHeight="1" x14ac:dyDescent="0.2">
      <c r="B7" s="451" t="s">
        <v>1214</v>
      </c>
      <c r="C7" s="451"/>
      <c r="D7" s="451"/>
      <c r="E7" s="451"/>
      <c r="F7" s="451"/>
      <c r="G7" s="451"/>
      <c r="H7" s="451"/>
      <c r="I7" s="451"/>
      <c r="J7" s="451"/>
      <c r="K7" s="451"/>
      <c r="L7" s="451"/>
      <c r="M7" s="451"/>
      <c r="N7" s="169"/>
    </row>
    <row r="8" spans="1:16" ht="56.25" customHeight="1" x14ac:dyDescent="0.2">
      <c r="B8" s="451" t="s">
        <v>1215</v>
      </c>
      <c r="C8" s="451"/>
      <c r="D8" s="451"/>
      <c r="E8" s="451"/>
      <c r="F8" s="451"/>
      <c r="G8" s="451"/>
      <c r="H8" s="451"/>
      <c r="I8" s="451"/>
      <c r="J8" s="451"/>
      <c r="K8" s="451"/>
      <c r="L8" s="451"/>
      <c r="M8" s="451"/>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1216</v>
      </c>
      <c r="B10" s="171" t="s">
        <v>1216</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1217</v>
      </c>
      <c r="B12" s="181" t="s">
        <v>1218</v>
      </c>
      <c r="C12" s="452" t="s">
        <v>1219</v>
      </c>
      <c r="D12" s="452"/>
      <c r="E12" s="452" t="s">
        <v>1220</v>
      </c>
      <c r="F12" s="452"/>
      <c r="G12" s="181" t="s">
        <v>1221</v>
      </c>
      <c r="H12" s="181" t="s">
        <v>1222</v>
      </c>
      <c r="I12" s="181" t="s">
        <v>1223</v>
      </c>
      <c r="J12" s="182" t="s">
        <v>1224</v>
      </c>
      <c r="K12" s="181" t="s">
        <v>1225</v>
      </c>
      <c r="L12" s="181" t="s">
        <v>1226</v>
      </c>
    </row>
    <row r="13" spans="1:16" s="185" customFormat="1" ht="21.75" customHeight="1" x14ac:dyDescent="0.2">
      <c r="A13" s="184"/>
    </row>
    <row r="14" spans="1:16" s="185" customFormat="1" ht="23.1" customHeight="1" x14ac:dyDescent="0.2">
      <c r="A14" s="184"/>
      <c r="B14" s="186" t="s">
        <v>1227</v>
      </c>
      <c r="C14" s="186" t="s">
        <v>1228</v>
      </c>
      <c r="D14" s="187">
        <v>1750000000</v>
      </c>
      <c r="E14" s="448">
        <v>6.2500000000000003E-3</v>
      </c>
      <c r="F14" s="448"/>
      <c r="G14" s="186" t="s">
        <v>1229</v>
      </c>
      <c r="H14" s="188">
        <v>1.45</v>
      </c>
      <c r="I14" s="189">
        <v>2537500000</v>
      </c>
      <c r="J14" s="190">
        <v>43675</v>
      </c>
      <c r="K14" s="190" t="s">
        <v>1230</v>
      </c>
      <c r="L14" s="186" t="s">
        <v>1231</v>
      </c>
    </row>
    <row r="15" spans="1:16" s="185" customFormat="1" ht="23.1" customHeight="1" x14ac:dyDescent="0.2">
      <c r="A15" s="184"/>
      <c r="B15" s="186" t="s">
        <v>1232</v>
      </c>
      <c r="C15" s="186" t="s">
        <v>1233</v>
      </c>
      <c r="D15" s="187">
        <v>1750000000</v>
      </c>
      <c r="E15" s="448">
        <v>2.2499999999999999E-2</v>
      </c>
      <c r="F15" s="448"/>
      <c r="G15" s="186" t="s">
        <v>1229</v>
      </c>
      <c r="H15" s="188">
        <v>1.0954999999999999</v>
      </c>
      <c r="I15" s="189">
        <v>1917125000</v>
      </c>
      <c r="J15" s="190">
        <v>43733</v>
      </c>
      <c r="K15" s="190" t="s">
        <v>1230</v>
      </c>
      <c r="L15" s="186" t="s">
        <v>1231</v>
      </c>
    </row>
    <row r="16" spans="1:16" s="185" customFormat="1" ht="23.1" customHeight="1" x14ac:dyDescent="0.2">
      <c r="A16" s="184"/>
      <c r="B16" s="186" t="s">
        <v>1234</v>
      </c>
      <c r="C16" s="186" t="s">
        <v>1228</v>
      </c>
      <c r="D16" s="187">
        <v>1000000000</v>
      </c>
      <c r="E16" s="448">
        <v>7.4999999999999997E-3</v>
      </c>
      <c r="F16" s="448"/>
      <c r="G16" s="186" t="s">
        <v>1229</v>
      </c>
      <c r="H16" s="188">
        <v>1.423</v>
      </c>
      <c r="I16" s="189">
        <v>1423000000</v>
      </c>
      <c r="J16" s="190">
        <v>44498</v>
      </c>
      <c r="K16" s="190" t="s">
        <v>1230</v>
      </c>
      <c r="L16" s="186" t="s">
        <v>1231</v>
      </c>
    </row>
    <row r="17" spans="1:12" s="185" customFormat="1" ht="23.1" customHeight="1" x14ac:dyDescent="0.2">
      <c r="A17" s="184"/>
      <c r="B17" s="186" t="s">
        <v>1235</v>
      </c>
      <c r="C17" s="186" t="s">
        <v>1236</v>
      </c>
      <c r="D17" s="187">
        <v>1000000000</v>
      </c>
      <c r="E17" s="449" t="s">
        <v>1237</v>
      </c>
      <c r="F17" s="449"/>
      <c r="G17" s="186" t="s">
        <v>1238</v>
      </c>
      <c r="H17" s="188">
        <v>0.998</v>
      </c>
      <c r="I17" s="189">
        <v>998000000</v>
      </c>
      <c r="J17" s="190">
        <v>43775</v>
      </c>
      <c r="K17" s="190" t="s">
        <v>1230</v>
      </c>
      <c r="L17" s="186" t="s">
        <v>1231</v>
      </c>
    </row>
    <row r="18" spans="1:12" s="185" customFormat="1" ht="23.1" customHeight="1" x14ac:dyDescent="0.2">
      <c r="A18" s="184"/>
      <c r="B18" s="186" t="s">
        <v>1239</v>
      </c>
      <c r="C18" s="186" t="s">
        <v>1233</v>
      </c>
      <c r="D18" s="187">
        <v>1750000000</v>
      </c>
      <c r="E18" s="447">
        <v>1.95E-2</v>
      </c>
      <c r="F18" s="447"/>
      <c r="G18" s="186" t="s">
        <v>1229</v>
      </c>
      <c r="H18" s="188">
        <v>1.2483</v>
      </c>
      <c r="I18" s="189">
        <v>2184525000</v>
      </c>
      <c r="J18" s="190">
        <v>43923</v>
      </c>
      <c r="K18" s="190" t="s">
        <v>1230</v>
      </c>
      <c r="L18" s="186" t="s">
        <v>1231</v>
      </c>
    </row>
    <row r="19" spans="1:12" s="185" customFormat="1" ht="23.1" customHeight="1" x14ac:dyDescent="0.2">
      <c r="A19" s="184"/>
      <c r="B19" s="186" t="s">
        <v>1240</v>
      </c>
      <c r="C19" s="186" t="s">
        <v>1228</v>
      </c>
      <c r="D19" s="187">
        <v>1250000000</v>
      </c>
      <c r="E19" s="447">
        <v>2.5000000000000001E-3</v>
      </c>
      <c r="F19" s="447"/>
      <c r="G19" s="186" t="s">
        <v>1229</v>
      </c>
      <c r="H19" s="188">
        <v>1.3158697399999999</v>
      </c>
      <c r="I19" s="189">
        <v>1644837174.9999998</v>
      </c>
      <c r="J19" s="190">
        <v>44678</v>
      </c>
      <c r="K19" s="190" t="s">
        <v>1230</v>
      </c>
      <c r="L19" s="186" t="s">
        <v>1231</v>
      </c>
    </row>
    <row r="20" spans="1:12" s="185" customFormat="1" ht="23.1" customHeight="1" x14ac:dyDescent="0.2">
      <c r="A20" s="184"/>
      <c r="B20" s="186" t="s">
        <v>1241</v>
      </c>
      <c r="C20" s="186" t="s">
        <v>1228</v>
      </c>
      <c r="D20" s="187">
        <v>1250000000</v>
      </c>
      <c r="E20" s="447">
        <v>5.0000000000000001E-3</v>
      </c>
      <c r="F20" s="447"/>
      <c r="G20" s="186" t="s">
        <v>1229</v>
      </c>
      <c r="H20" s="188">
        <v>1.393464</v>
      </c>
      <c r="I20" s="189">
        <v>1741830000</v>
      </c>
      <c r="J20" s="190">
        <v>43997</v>
      </c>
      <c r="K20" s="190" t="s">
        <v>1230</v>
      </c>
      <c r="L20" s="186" t="s">
        <v>1231</v>
      </c>
    </row>
    <row r="21" spans="1:12" s="185" customFormat="1" ht="23.1" customHeight="1" x14ac:dyDescent="0.2">
      <c r="A21" s="184"/>
      <c r="B21" s="186" t="s">
        <v>1242</v>
      </c>
      <c r="C21" s="186" t="s">
        <v>1228</v>
      </c>
      <c r="D21" s="187">
        <v>1000000000</v>
      </c>
      <c r="E21" s="447">
        <v>3.7499999999999999E-3</v>
      </c>
      <c r="F21" s="447"/>
      <c r="G21" s="186" t="s">
        <v>1229</v>
      </c>
      <c r="H21" s="188">
        <v>1.5035000000000001</v>
      </c>
      <c r="I21" s="189">
        <v>1503500000</v>
      </c>
      <c r="J21" s="190">
        <v>44208</v>
      </c>
      <c r="K21" s="190" t="s">
        <v>1230</v>
      </c>
      <c r="L21" s="186" t="s">
        <v>1231</v>
      </c>
    </row>
    <row r="22" spans="1:12" s="185" customFormat="1" ht="23.1" customHeight="1" x14ac:dyDescent="0.2">
      <c r="A22" s="184"/>
      <c r="B22" s="186" t="s">
        <v>1243</v>
      </c>
      <c r="C22" s="186" t="s">
        <v>1244</v>
      </c>
      <c r="D22" s="187">
        <v>400000000</v>
      </c>
      <c r="E22" s="447" t="s">
        <v>1245</v>
      </c>
      <c r="F22" s="447"/>
      <c r="G22" s="186" t="s">
        <v>1238</v>
      </c>
      <c r="H22" s="188">
        <v>2.0216599999999998</v>
      </c>
      <c r="I22" s="189">
        <v>808663999.99999988</v>
      </c>
      <c r="J22" s="190">
        <v>43497</v>
      </c>
      <c r="K22" s="190" t="s">
        <v>1230</v>
      </c>
      <c r="L22" s="186" t="s">
        <v>1231</v>
      </c>
    </row>
    <row r="23" spans="1:12" s="185" customFormat="1" ht="23.1" customHeight="1" x14ac:dyDescent="0.2">
      <c r="A23" s="184"/>
      <c r="B23" s="186" t="s">
        <v>1246</v>
      </c>
      <c r="C23" s="186" t="s">
        <v>1233</v>
      </c>
      <c r="D23" s="187">
        <v>1750000000</v>
      </c>
      <c r="E23" s="447">
        <v>2.2499999999999999E-2</v>
      </c>
      <c r="F23" s="447"/>
      <c r="G23" s="186" t="s">
        <v>1229</v>
      </c>
      <c r="H23" s="188">
        <v>1.3274999999999999</v>
      </c>
      <c r="I23" s="189">
        <v>2323125000</v>
      </c>
      <c r="J23" s="190">
        <v>44270</v>
      </c>
      <c r="K23" s="190" t="s">
        <v>1230</v>
      </c>
      <c r="L23" s="186" t="s">
        <v>1231</v>
      </c>
    </row>
    <row r="24" spans="1:12" s="185" customFormat="1" ht="23.1" customHeight="1" x14ac:dyDescent="0.2">
      <c r="A24" s="184"/>
      <c r="B24" s="186" t="s">
        <v>1247</v>
      </c>
      <c r="C24" s="186" t="s">
        <v>1233</v>
      </c>
      <c r="D24" s="187">
        <v>500000000</v>
      </c>
      <c r="E24" s="447">
        <v>2.2499999999999999E-2</v>
      </c>
      <c r="F24" s="447"/>
      <c r="G24" s="186" t="s">
        <v>1229</v>
      </c>
      <c r="H24" s="188">
        <v>1.284</v>
      </c>
      <c r="I24" s="189">
        <v>642000000</v>
      </c>
      <c r="J24" s="190">
        <v>44270</v>
      </c>
      <c r="K24" s="190" t="s">
        <v>1230</v>
      </c>
      <c r="L24" s="186" t="s">
        <v>1231</v>
      </c>
    </row>
    <row r="25" spans="1:12" s="185" customFormat="1" ht="23.1" customHeight="1" x14ac:dyDescent="0.2">
      <c r="A25" s="184"/>
      <c r="B25" s="186" t="s">
        <v>1248</v>
      </c>
      <c r="C25" s="186" t="s">
        <v>1228</v>
      </c>
      <c r="D25" s="187">
        <v>1000000000</v>
      </c>
      <c r="E25" s="447">
        <v>3.7499999999999999E-3</v>
      </c>
      <c r="F25" s="447"/>
      <c r="G25" s="186" t="s">
        <v>1229</v>
      </c>
      <c r="H25" s="188">
        <v>1.4373</v>
      </c>
      <c r="I25" s="189">
        <v>1437300000</v>
      </c>
      <c r="J25" s="190">
        <v>45043</v>
      </c>
      <c r="K25" s="190" t="s">
        <v>1230</v>
      </c>
      <c r="L25" s="186" t="s">
        <v>1231</v>
      </c>
    </row>
    <row r="26" spans="1:12" s="185" customFormat="1" ht="23.1" customHeight="1" x14ac:dyDescent="0.2">
      <c r="A26" s="184"/>
      <c r="B26" s="186" t="s">
        <v>1249</v>
      </c>
      <c r="C26" s="186" t="s">
        <v>1250</v>
      </c>
      <c r="D26" s="187">
        <v>1500000000</v>
      </c>
      <c r="E26" s="447">
        <v>1.6799999999999999E-2</v>
      </c>
      <c r="F26" s="447"/>
      <c r="G26" s="186" t="s">
        <v>1229</v>
      </c>
      <c r="H26" s="188">
        <v>1</v>
      </c>
      <c r="I26" s="189">
        <v>1500000000</v>
      </c>
      <c r="J26" s="190">
        <v>44355</v>
      </c>
      <c r="K26" s="190" t="s">
        <v>1230</v>
      </c>
      <c r="L26" s="186" t="s">
        <v>1231</v>
      </c>
    </row>
    <row r="27" spans="1:12" s="185" customFormat="1" ht="23.1" customHeight="1" x14ac:dyDescent="0.2">
      <c r="A27" s="184"/>
      <c r="B27" s="186" t="s">
        <v>1251</v>
      </c>
      <c r="C27" s="186" t="s">
        <v>1250</v>
      </c>
      <c r="D27" s="187">
        <v>1000000000</v>
      </c>
      <c r="E27" s="447">
        <v>1.6799999999999999E-2</v>
      </c>
      <c r="F27" s="447"/>
      <c r="G27" s="186" t="s">
        <v>1229</v>
      </c>
      <c r="H27" s="188">
        <v>1</v>
      </c>
      <c r="I27" s="189">
        <v>1000000000</v>
      </c>
      <c r="J27" s="190">
        <v>44355</v>
      </c>
      <c r="K27" s="190" t="s">
        <v>1230</v>
      </c>
      <c r="L27" s="186" t="s">
        <v>1231</v>
      </c>
    </row>
    <row r="28" spans="1:12" s="185" customFormat="1" ht="23.1" customHeight="1" x14ac:dyDescent="0.2">
      <c r="A28" s="184"/>
      <c r="B28" s="186" t="s">
        <v>1252</v>
      </c>
      <c r="C28" s="186" t="s">
        <v>1250</v>
      </c>
      <c r="D28" s="187">
        <v>500000000</v>
      </c>
      <c r="E28" s="447">
        <v>1.6799999999999999E-2</v>
      </c>
      <c r="F28" s="447"/>
      <c r="G28" s="186" t="s">
        <v>1229</v>
      </c>
      <c r="H28" s="188">
        <v>1</v>
      </c>
      <c r="I28" s="189">
        <v>500000000</v>
      </c>
      <c r="J28" s="190">
        <v>44355</v>
      </c>
      <c r="K28" s="190" t="s">
        <v>1230</v>
      </c>
      <c r="L28" s="186" t="s">
        <v>1231</v>
      </c>
    </row>
    <row r="29" spans="1:12" s="185" customFormat="1" ht="23.1" customHeight="1" x14ac:dyDescent="0.2">
      <c r="A29" s="184"/>
      <c r="B29" s="186" t="s">
        <v>1253</v>
      </c>
      <c r="C29" s="186" t="s">
        <v>1233</v>
      </c>
      <c r="D29" s="187">
        <v>1750000000</v>
      </c>
      <c r="E29" s="446">
        <v>2.5000000000000001E-2</v>
      </c>
      <c r="F29" s="446"/>
      <c r="G29" s="186" t="s">
        <v>1229</v>
      </c>
      <c r="H29" s="188">
        <v>1.3226</v>
      </c>
      <c r="I29" s="189">
        <v>2314550000</v>
      </c>
      <c r="J29" s="190">
        <v>44579</v>
      </c>
      <c r="K29" s="190" t="s">
        <v>1230</v>
      </c>
      <c r="L29" s="186" t="s">
        <v>1231</v>
      </c>
    </row>
    <row r="30" spans="1:12" s="185" customFormat="1" ht="23.1" customHeight="1" x14ac:dyDescent="0.2">
      <c r="A30" s="184"/>
      <c r="B30" s="186" t="s">
        <v>1254</v>
      </c>
      <c r="C30" s="186" t="s">
        <v>1244</v>
      </c>
      <c r="D30" s="187">
        <v>250000000</v>
      </c>
      <c r="E30" s="446">
        <v>0.01</v>
      </c>
      <c r="F30" s="446"/>
      <c r="G30" s="186" t="s">
        <v>1229</v>
      </c>
      <c r="H30" s="188">
        <v>1.6426716800000001</v>
      </c>
      <c r="I30" s="189">
        <v>410667920</v>
      </c>
      <c r="J30" s="190">
        <v>44543</v>
      </c>
      <c r="K30" s="190" t="s">
        <v>1230</v>
      </c>
      <c r="L30" s="186" t="s">
        <v>1231</v>
      </c>
    </row>
    <row r="31" spans="1:12" s="185" customFormat="1" ht="23.1" customHeight="1" x14ac:dyDescent="0.2">
      <c r="A31" s="184"/>
      <c r="B31" s="186" t="s">
        <v>1255</v>
      </c>
      <c r="C31" s="186" t="s">
        <v>1228</v>
      </c>
      <c r="D31" s="187">
        <v>1250000000</v>
      </c>
      <c r="E31" s="446">
        <v>5.0000000000000001E-3</v>
      </c>
      <c r="F31" s="446"/>
      <c r="G31" s="186" t="s">
        <v>1229</v>
      </c>
      <c r="H31" s="188">
        <v>1.4392</v>
      </c>
      <c r="I31" s="189">
        <v>1799000000</v>
      </c>
      <c r="J31" s="190">
        <v>45385</v>
      </c>
      <c r="K31" s="190" t="s">
        <v>1230</v>
      </c>
      <c r="L31" s="186" t="s">
        <v>1231</v>
      </c>
    </row>
    <row r="32" spans="1:12" s="185" customFormat="1" ht="23.1" customHeight="1" x14ac:dyDescent="0.2">
      <c r="A32" s="184"/>
      <c r="B32" s="186" t="s">
        <v>1256</v>
      </c>
      <c r="C32" s="186" t="s">
        <v>1244</v>
      </c>
      <c r="D32" s="187">
        <v>500000000</v>
      </c>
      <c r="E32" s="446" t="s">
        <v>1257</v>
      </c>
      <c r="F32" s="446"/>
      <c r="G32" s="186" t="s">
        <v>1238</v>
      </c>
      <c r="H32" s="188">
        <v>1.7358</v>
      </c>
      <c r="I32" s="189">
        <v>867900000</v>
      </c>
      <c r="J32" s="190">
        <v>44956</v>
      </c>
      <c r="K32" s="190" t="s">
        <v>1230</v>
      </c>
      <c r="L32" s="186" t="s">
        <v>1231</v>
      </c>
    </row>
    <row r="33" spans="1:12" s="185" customFormat="1" ht="23.1" customHeight="1" x14ac:dyDescent="0.2">
      <c r="A33" s="184"/>
      <c r="B33" s="186" t="s">
        <v>1258</v>
      </c>
      <c r="C33" s="186" t="s">
        <v>1228</v>
      </c>
      <c r="D33" s="187">
        <v>1250000000</v>
      </c>
      <c r="E33" s="446">
        <v>2.5000000000000001E-3</v>
      </c>
      <c r="F33" s="446"/>
      <c r="G33" s="186" t="s">
        <v>1229</v>
      </c>
      <c r="H33" s="188">
        <v>1.59633</v>
      </c>
      <c r="I33" s="189">
        <v>1995412500</v>
      </c>
      <c r="J33" s="190">
        <v>44938</v>
      </c>
      <c r="K33" s="190" t="s">
        <v>1230</v>
      </c>
      <c r="L33" s="186" t="s">
        <v>1231</v>
      </c>
    </row>
    <row r="34" spans="1:12" s="185" customFormat="1" ht="23.1" customHeight="1" x14ac:dyDescent="0.2">
      <c r="A34" s="184"/>
      <c r="B34" s="186" t="s">
        <v>1259</v>
      </c>
      <c r="C34" s="186" t="s">
        <v>1228</v>
      </c>
      <c r="D34" s="187">
        <v>1000000000</v>
      </c>
      <c r="E34" s="446">
        <v>6.2500000000000003E-3</v>
      </c>
      <c r="F34" s="446"/>
      <c r="G34" s="186" t="s">
        <v>1229</v>
      </c>
      <c r="H34" s="188">
        <v>1.4984999999999999</v>
      </c>
      <c r="I34" s="189">
        <v>1498500000</v>
      </c>
      <c r="J34" s="190">
        <v>45814</v>
      </c>
      <c r="K34" s="190" t="s">
        <v>1230</v>
      </c>
      <c r="L34" s="186" t="s">
        <v>1231</v>
      </c>
    </row>
    <row r="35" spans="1:12" s="185" customFormat="1" ht="23.1" customHeight="1" x14ac:dyDescent="0.2">
      <c r="A35" s="184"/>
      <c r="B35" s="186" t="s">
        <v>1260</v>
      </c>
      <c r="C35" s="186" t="s">
        <v>1244</v>
      </c>
      <c r="D35" s="187">
        <v>1000000000</v>
      </c>
      <c r="E35" s="446" t="s">
        <v>1261</v>
      </c>
      <c r="F35" s="446"/>
      <c r="G35" s="186" t="s">
        <v>1262</v>
      </c>
      <c r="H35" s="188">
        <v>1.7170000000000001</v>
      </c>
      <c r="I35" s="189">
        <v>1717000000</v>
      </c>
      <c r="J35" s="190">
        <v>44354</v>
      </c>
      <c r="K35" s="190" t="s">
        <v>1230</v>
      </c>
      <c r="L35" s="186" t="s">
        <v>1231</v>
      </c>
    </row>
    <row r="36" spans="1:12" s="185" customFormat="1" ht="23.1" customHeight="1" x14ac:dyDescent="0.2">
      <c r="A36" s="184"/>
      <c r="B36" s="186" t="s">
        <v>1263</v>
      </c>
      <c r="C36" s="186" t="s">
        <v>1250</v>
      </c>
      <c r="D36" s="187">
        <v>750000000</v>
      </c>
      <c r="E36" s="446" t="s">
        <v>1264</v>
      </c>
      <c r="F36" s="446"/>
      <c r="G36" s="186" t="s">
        <v>1262</v>
      </c>
      <c r="H36" s="188">
        <v>1</v>
      </c>
      <c r="I36" s="189">
        <v>750000000</v>
      </c>
      <c r="J36" s="190">
        <v>45105</v>
      </c>
      <c r="K36" s="190" t="s">
        <v>1230</v>
      </c>
      <c r="L36" s="186" t="s">
        <v>1231</v>
      </c>
    </row>
    <row r="37" spans="1:12" s="185" customFormat="1" ht="21.75" customHeight="1" x14ac:dyDescent="0.2">
      <c r="A37" s="184"/>
    </row>
    <row r="38" spans="1:12" s="185" customFormat="1" ht="26.25" customHeight="1" x14ac:dyDescent="0.3">
      <c r="A38" s="184"/>
      <c r="B38" s="191" t="s">
        <v>1265</v>
      </c>
      <c r="C38" s="191"/>
      <c r="D38" s="192"/>
      <c r="E38" s="192"/>
      <c r="F38" s="183"/>
      <c r="G38" s="183"/>
      <c r="H38" s="193"/>
      <c r="I38" s="194">
        <v>33514436595</v>
      </c>
    </row>
    <row r="39" spans="1:12" s="185" customFormat="1" ht="26.25" customHeight="1" x14ac:dyDescent="0.3">
      <c r="A39" s="184"/>
      <c r="B39" s="191"/>
      <c r="C39" s="191"/>
      <c r="D39" s="192"/>
      <c r="E39" s="192"/>
      <c r="F39" s="183"/>
      <c r="G39" s="183"/>
      <c r="H39" s="193"/>
      <c r="I39" s="194"/>
    </row>
    <row r="40" spans="1:12" s="185" customFormat="1" ht="20.25" x14ac:dyDescent="0.3">
      <c r="A40" s="184" t="s">
        <v>1266</v>
      </c>
      <c r="B40" s="192" t="s">
        <v>1267</v>
      </c>
      <c r="C40" s="192"/>
      <c r="D40" s="192"/>
      <c r="E40" s="192"/>
      <c r="F40" s="183"/>
      <c r="G40" s="183"/>
      <c r="H40" s="183"/>
      <c r="I40" s="195">
        <v>50714843666.340393</v>
      </c>
      <c r="J40" s="196"/>
      <c r="K40" s="197"/>
    </row>
    <row r="41" spans="1:12" s="185" customFormat="1" ht="21.75" customHeight="1" x14ac:dyDescent="0.2">
      <c r="A41" s="184"/>
    </row>
    <row r="42" spans="1:12" s="185" customFormat="1" ht="22.5" customHeight="1" x14ac:dyDescent="0.3">
      <c r="A42" s="184" t="s">
        <v>1268</v>
      </c>
      <c r="B42" s="198" t="s">
        <v>1269</v>
      </c>
      <c r="C42" s="198"/>
      <c r="D42" s="183"/>
      <c r="E42" s="183"/>
      <c r="F42" s="183"/>
      <c r="G42" s="183"/>
      <c r="H42" s="183"/>
      <c r="I42" s="199">
        <v>34.613101883667234</v>
      </c>
      <c r="K42" s="197"/>
    </row>
    <row r="43" spans="1:12" s="185" customFormat="1" ht="22.5" customHeight="1" x14ac:dyDescent="0.3">
      <c r="A43" s="184"/>
      <c r="B43" s="198" t="s">
        <v>1270</v>
      </c>
      <c r="C43" s="198"/>
      <c r="D43" s="183"/>
      <c r="E43" s="183"/>
      <c r="F43" s="183"/>
      <c r="G43" s="183"/>
      <c r="H43" s="183"/>
      <c r="I43" s="199">
        <v>30.871681859272464</v>
      </c>
      <c r="J43" s="200"/>
      <c r="K43" s="197"/>
    </row>
    <row r="44" spans="1:12" s="185" customFormat="1" ht="21.75" customHeight="1" x14ac:dyDescent="0.2">
      <c r="A44" s="184"/>
    </row>
    <row r="45" spans="1:12" s="185" customFormat="1" ht="21.75" customHeight="1" x14ac:dyDescent="0.2">
      <c r="A45" s="184"/>
    </row>
    <row r="46" spans="1:12" s="185" customFormat="1" ht="22.5" customHeight="1" x14ac:dyDescent="0.3">
      <c r="A46" s="184" t="s">
        <v>1271</v>
      </c>
      <c r="B46" s="201" t="s">
        <v>1272</v>
      </c>
      <c r="C46" s="202"/>
      <c r="D46" s="203"/>
      <c r="E46" s="203"/>
    </row>
    <row r="47" spans="1:12" s="185" customFormat="1" ht="20.25" customHeight="1" x14ac:dyDescent="0.3">
      <c r="A47" s="184"/>
      <c r="B47" s="198" t="s">
        <v>1273</v>
      </c>
      <c r="C47" s="198"/>
      <c r="D47" s="198"/>
      <c r="E47" s="198"/>
      <c r="F47" s="198"/>
      <c r="G47" s="198"/>
      <c r="H47" s="183"/>
      <c r="I47" s="198" t="s">
        <v>3</v>
      </c>
    </row>
    <row r="48" spans="1:12" s="185" customFormat="1" ht="20.25" customHeight="1" x14ac:dyDescent="0.3">
      <c r="A48" s="184"/>
      <c r="B48" s="198" t="s">
        <v>1274</v>
      </c>
      <c r="C48" s="198"/>
      <c r="D48" s="198"/>
      <c r="E48" s="198"/>
      <c r="F48" s="198"/>
      <c r="G48" s="198"/>
      <c r="H48" s="183"/>
      <c r="I48" s="198" t="s">
        <v>3</v>
      </c>
    </row>
    <row r="49" spans="1:16" s="185" customFormat="1" ht="20.25" customHeight="1" x14ac:dyDescent="0.3">
      <c r="A49" s="184"/>
      <c r="B49" s="198" t="s">
        <v>1275</v>
      </c>
      <c r="C49" s="198"/>
      <c r="D49" s="198"/>
      <c r="E49" s="198"/>
      <c r="F49" s="198"/>
      <c r="G49" s="198"/>
      <c r="H49" s="183"/>
      <c r="I49" s="198" t="s">
        <v>3</v>
      </c>
    </row>
    <row r="50" spans="1:16" s="185" customFormat="1" ht="20.25" customHeight="1" x14ac:dyDescent="0.3">
      <c r="A50" s="184"/>
      <c r="B50" s="198" t="s">
        <v>1276</v>
      </c>
      <c r="C50" s="198"/>
      <c r="D50" s="198"/>
      <c r="E50" s="198"/>
      <c r="F50" s="198"/>
      <c r="G50" s="198"/>
      <c r="H50" s="183"/>
      <c r="I50" s="198" t="s">
        <v>1277</v>
      </c>
    </row>
    <row r="51" spans="1:16" s="185" customFormat="1" ht="20.25" customHeight="1" x14ac:dyDescent="0.3">
      <c r="A51" s="184"/>
      <c r="B51" s="198" t="s">
        <v>1278</v>
      </c>
      <c r="C51" s="198"/>
      <c r="D51" s="198"/>
      <c r="E51" s="198"/>
      <c r="F51" s="198"/>
      <c r="G51" s="198"/>
      <c r="H51" s="183"/>
      <c r="I51" s="198" t="s">
        <v>1279</v>
      </c>
    </row>
    <row r="52" spans="1:16" s="185" customFormat="1" ht="20.25" customHeight="1" x14ac:dyDescent="0.3">
      <c r="A52" s="184"/>
      <c r="B52" s="198" t="s">
        <v>1280</v>
      </c>
      <c r="C52" s="198"/>
      <c r="D52" s="198"/>
      <c r="E52" s="198"/>
      <c r="F52" s="198"/>
      <c r="G52" s="198"/>
      <c r="H52" s="183"/>
      <c r="I52" s="198" t="s">
        <v>1281</v>
      </c>
    </row>
    <row r="53" spans="1:16" s="205" customFormat="1" ht="20.25" customHeight="1" x14ac:dyDescent="0.3">
      <c r="A53" s="184"/>
      <c r="B53" s="198" t="s">
        <v>1282</v>
      </c>
      <c r="C53" s="198"/>
      <c r="D53" s="198"/>
      <c r="E53" s="198"/>
      <c r="F53" s="198"/>
      <c r="G53" s="198"/>
      <c r="H53" s="204"/>
      <c r="I53" s="198" t="s">
        <v>1283</v>
      </c>
      <c r="J53" s="185"/>
      <c r="K53" s="185"/>
      <c r="L53" s="185"/>
      <c r="M53" s="185"/>
      <c r="N53" s="185"/>
      <c r="O53" s="185"/>
      <c r="P53" s="185"/>
    </row>
    <row r="54" spans="1:16" s="185" customFormat="1" ht="20.25" customHeight="1" x14ac:dyDescent="0.3">
      <c r="A54" s="206"/>
      <c r="B54" s="204" t="s">
        <v>1284</v>
      </c>
      <c r="C54" s="204"/>
      <c r="D54" s="204"/>
      <c r="E54" s="204"/>
      <c r="F54" s="204"/>
      <c r="G54" s="204"/>
      <c r="H54" s="183"/>
      <c r="I54" s="204" t="s">
        <v>1285</v>
      </c>
      <c r="J54" s="205"/>
      <c r="K54" s="205"/>
      <c r="L54" s="205"/>
      <c r="M54" s="205"/>
      <c r="N54" s="205"/>
      <c r="O54" s="205"/>
      <c r="P54" s="205"/>
    </row>
    <row r="55" spans="1:16" s="185" customFormat="1" ht="20.25" customHeight="1" x14ac:dyDescent="0.3">
      <c r="A55" s="206"/>
      <c r="B55" s="204"/>
      <c r="C55" s="204"/>
      <c r="D55" s="204"/>
      <c r="E55" s="204"/>
      <c r="F55" s="204"/>
      <c r="G55" s="204"/>
      <c r="H55" s="183"/>
      <c r="I55" s="204"/>
      <c r="J55" s="205"/>
      <c r="K55" s="205"/>
      <c r="L55" s="205"/>
      <c r="M55" s="205"/>
      <c r="N55" s="205"/>
      <c r="O55" s="205"/>
      <c r="P55" s="205"/>
    </row>
    <row r="56" spans="1:16" s="185" customFormat="1" ht="21.75" customHeight="1" x14ac:dyDescent="0.2">
      <c r="A56" s="184"/>
    </row>
    <row r="57" spans="1:16" s="185" customFormat="1" ht="22.5" customHeight="1" x14ac:dyDescent="0.3">
      <c r="A57" s="184" t="s">
        <v>1286</v>
      </c>
      <c r="B57" s="201" t="s">
        <v>1287</v>
      </c>
      <c r="C57" s="202"/>
      <c r="D57" s="203"/>
      <c r="E57" s="203"/>
    </row>
    <row r="58" spans="1:16" s="185" customFormat="1" ht="20.25" customHeight="1" x14ac:dyDescent="0.3">
      <c r="A58" s="184"/>
      <c r="B58" s="207" t="s">
        <v>1288</v>
      </c>
      <c r="C58" s="207"/>
      <c r="D58" s="183"/>
      <c r="E58" s="183"/>
      <c r="F58" s="183"/>
      <c r="G58" s="183"/>
      <c r="H58" s="183"/>
      <c r="I58" s="208">
        <v>35302963291.804802</v>
      </c>
    </row>
    <row r="59" spans="1:16" s="185" customFormat="1" ht="20.25" customHeight="1" x14ac:dyDescent="0.3">
      <c r="A59" s="184"/>
      <c r="B59" s="207" t="s">
        <v>1289</v>
      </c>
      <c r="C59" s="207"/>
      <c r="D59" s="183"/>
      <c r="E59" s="183"/>
      <c r="F59" s="183"/>
      <c r="G59" s="183"/>
      <c r="H59" s="183"/>
      <c r="I59" s="208">
        <v>15891521657.285179</v>
      </c>
    </row>
    <row r="60" spans="1:16" s="185" customFormat="1" ht="20.25" customHeight="1" thickBot="1" x14ac:dyDescent="0.35">
      <c r="A60" s="184"/>
      <c r="B60" s="209" t="s">
        <v>1290</v>
      </c>
      <c r="C60" s="209"/>
      <c r="D60" s="210"/>
      <c r="E60" s="210"/>
      <c r="F60" s="183"/>
      <c r="G60" s="183"/>
      <c r="H60" s="183"/>
      <c r="I60" s="211">
        <v>51194484949.089996</v>
      </c>
      <c r="J60" s="185" t="s">
        <v>1734</v>
      </c>
    </row>
    <row r="61" spans="1:16" s="185" customFormat="1" ht="21.75" customHeight="1" thickTop="1" x14ac:dyDescent="0.2">
      <c r="A61" s="184"/>
    </row>
    <row r="62" spans="1:16" s="185" customFormat="1" ht="21.75" customHeight="1" x14ac:dyDescent="0.2">
      <c r="A62" s="184"/>
    </row>
    <row r="63" spans="1:16" s="185" customFormat="1" ht="22.5" customHeight="1" x14ac:dyDescent="0.3">
      <c r="A63" s="184" t="s">
        <v>1291</v>
      </c>
      <c r="B63" s="201" t="s">
        <v>1292</v>
      </c>
      <c r="C63" s="201"/>
      <c r="D63" s="201"/>
      <c r="E63" s="201"/>
      <c r="F63" s="183"/>
      <c r="G63" s="183"/>
      <c r="H63" s="183"/>
      <c r="I63" s="183"/>
    </row>
    <row r="64" spans="1:16" s="185" customFormat="1" ht="21" customHeight="1" x14ac:dyDescent="0.3">
      <c r="A64" s="184"/>
      <c r="B64" s="183" t="s">
        <v>1293</v>
      </c>
      <c r="C64" s="183"/>
      <c r="D64" s="183"/>
      <c r="E64" s="183"/>
      <c r="F64" s="183"/>
      <c r="G64" s="183"/>
      <c r="H64" s="183"/>
      <c r="I64" s="212" t="s">
        <v>1294</v>
      </c>
      <c r="J64" s="213"/>
    </row>
    <row r="65" spans="1:16" s="185" customFormat="1" ht="21" customHeight="1" x14ac:dyDescent="0.3">
      <c r="A65" s="184"/>
      <c r="B65" s="183" t="s">
        <v>1295</v>
      </c>
      <c r="C65" s="183"/>
      <c r="D65" s="183"/>
      <c r="E65" s="183"/>
      <c r="F65" s="183"/>
      <c r="G65" s="183"/>
      <c r="H65" s="183"/>
      <c r="I65" s="212" t="s">
        <v>1294</v>
      </c>
      <c r="J65" s="214"/>
    </row>
    <row r="66" spans="1:16" s="185" customFormat="1" ht="21.75" customHeight="1" x14ac:dyDescent="0.2">
      <c r="A66" s="184"/>
    </row>
    <row r="67" spans="1:16" s="185" customFormat="1" ht="51.75" customHeight="1" x14ac:dyDescent="0.2">
      <c r="A67" s="206"/>
      <c r="B67" s="431" t="s">
        <v>1296</v>
      </c>
      <c r="C67" s="431"/>
      <c r="D67" s="431"/>
      <c r="E67" s="431"/>
      <c r="F67" s="431"/>
      <c r="G67" s="431"/>
      <c r="H67" s="431"/>
      <c r="I67" s="431"/>
      <c r="J67" s="431"/>
      <c r="K67" s="431"/>
      <c r="L67" s="431"/>
      <c r="M67" s="431"/>
      <c r="N67" s="205"/>
      <c r="O67" s="205"/>
      <c r="P67" s="205"/>
    </row>
    <row r="68" spans="1:16" s="185" customFormat="1" ht="19.5" customHeight="1" x14ac:dyDescent="0.2">
      <c r="A68" s="184"/>
      <c r="B68" s="215"/>
      <c r="C68" s="215"/>
      <c r="D68" s="215"/>
      <c r="E68" s="215"/>
      <c r="F68" s="215"/>
      <c r="G68" s="215"/>
      <c r="H68" s="215"/>
      <c r="I68" s="215"/>
      <c r="J68" s="215"/>
      <c r="K68" s="215"/>
      <c r="L68" s="215"/>
    </row>
    <row r="69" spans="1:16" s="185" customFormat="1" ht="23.25" x14ac:dyDescent="0.35">
      <c r="A69" s="216"/>
      <c r="B69" s="171" t="s">
        <v>1297</v>
      </c>
      <c r="C69" s="217"/>
      <c r="D69" s="218"/>
      <c r="E69" s="218"/>
      <c r="F69" s="218"/>
      <c r="G69" s="218"/>
      <c r="H69" s="218"/>
      <c r="I69" s="218"/>
      <c r="J69" s="218"/>
      <c r="K69" s="218"/>
      <c r="L69" s="219"/>
      <c r="M69" s="219"/>
      <c r="N69" s="220"/>
      <c r="O69" s="220"/>
      <c r="P69" s="220"/>
    </row>
    <row r="70" spans="1:16" s="185" customFormat="1" ht="18" x14ac:dyDescent="0.25">
      <c r="A70" s="216"/>
      <c r="B70" s="221"/>
      <c r="C70" s="221"/>
      <c r="D70" s="222"/>
      <c r="E70" s="222"/>
      <c r="F70" s="222"/>
      <c r="G70" s="222"/>
      <c r="H70" s="222"/>
      <c r="I70" s="222"/>
      <c r="J70" s="222"/>
      <c r="K70" s="222"/>
    </row>
    <row r="71" spans="1:16" s="185" customFormat="1" ht="23.25" x14ac:dyDescent="0.3">
      <c r="A71" s="184"/>
      <c r="B71" s="203"/>
      <c r="C71" s="203"/>
      <c r="D71" s="203"/>
      <c r="E71" s="203"/>
      <c r="G71" s="223" t="s">
        <v>1298</v>
      </c>
      <c r="H71" s="223" t="s">
        <v>1299</v>
      </c>
    </row>
    <row r="72" spans="1:16" s="185" customFormat="1" ht="20.25" x14ac:dyDescent="0.3">
      <c r="A72" s="184"/>
      <c r="B72" s="203"/>
      <c r="C72" s="203"/>
      <c r="D72" s="203"/>
      <c r="E72" s="203"/>
      <c r="G72" s="223"/>
      <c r="H72" s="223"/>
    </row>
    <row r="73" spans="1:16" s="185" customFormat="1" ht="21" customHeight="1" x14ac:dyDescent="0.3">
      <c r="A73" s="184" t="s">
        <v>1300</v>
      </c>
      <c r="B73" s="183" t="s">
        <v>1301</v>
      </c>
      <c r="C73" s="183"/>
      <c r="D73" s="224"/>
      <c r="E73" s="224"/>
      <c r="F73" s="183"/>
      <c r="G73" s="183"/>
      <c r="H73" s="183"/>
    </row>
    <row r="74" spans="1:16" s="185" customFormat="1" ht="23.25" x14ac:dyDescent="0.3">
      <c r="A74" s="184"/>
      <c r="B74" s="207" t="s">
        <v>1302</v>
      </c>
      <c r="C74" s="207"/>
      <c r="D74" s="183"/>
      <c r="E74" s="183"/>
      <c r="F74" s="183"/>
      <c r="G74" s="186" t="s">
        <v>1303</v>
      </c>
      <c r="H74" s="186" t="s">
        <v>1304</v>
      </c>
    </row>
    <row r="75" spans="1:16" s="185" customFormat="1" ht="22.5" customHeight="1" x14ac:dyDescent="0.3">
      <c r="A75" s="184"/>
      <c r="B75" s="207" t="s">
        <v>1305</v>
      </c>
      <c r="C75" s="207"/>
      <c r="D75" s="183"/>
      <c r="E75" s="183"/>
      <c r="F75" s="183"/>
      <c r="G75" s="225" t="s">
        <v>1306</v>
      </c>
      <c r="H75" s="186" t="s">
        <v>1307</v>
      </c>
    </row>
    <row r="76" spans="1:16" s="185" customFormat="1" ht="22.5" customHeight="1" x14ac:dyDescent="0.3">
      <c r="A76" s="184"/>
      <c r="B76" s="207" t="s">
        <v>1308</v>
      </c>
      <c r="C76" s="207"/>
      <c r="D76" s="183"/>
      <c r="E76" s="183"/>
      <c r="F76" s="183"/>
      <c r="G76" s="186" t="s">
        <v>1309</v>
      </c>
      <c r="H76" s="186" t="s">
        <v>1310</v>
      </c>
      <c r="J76" s="226"/>
    </row>
    <row r="77" spans="1:16" s="185" customFormat="1" ht="21.75" customHeight="1" x14ac:dyDescent="0.2">
      <c r="A77" s="184"/>
    </row>
    <row r="78" spans="1:16" s="185" customFormat="1" ht="20.25" customHeight="1" x14ac:dyDescent="0.3">
      <c r="A78" s="184"/>
      <c r="B78" s="183" t="s">
        <v>1311</v>
      </c>
      <c r="C78" s="183"/>
      <c r="D78" s="183"/>
      <c r="E78" s="183"/>
      <c r="F78" s="227"/>
      <c r="G78" s="181"/>
      <c r="H78" s="181"/>
    </row>
    <row r="79" spans="1:16" s="185" customFormat="1" ht="23.25" x14ac:dyDescent="0.3">
      <c r="A79" s="184"/>
      <c r="B79" s="207" t="s">
        <v>1312</v>
      </c>
      <c r="C79" s="207"/>
      <c r="D79" s="183"/>
      <c r="E79" s="183"/>
      <c r="F79" s="183"/>
      <c r="G79" s="225" t="s">
        <v>1313</v>
      </c>
      <c r="H79" s="225" t="s">
        <v>1304</v>
      </c>
    </row>
    <row r="80" spans="1:16" s="185" customFormat="1" ht="21" customHeight="1" x14ac:dyDescent="0.3">
      <c r="A80" s="184"/>
      <c r="B80" s="207" t="s">
        <v>1305</v>
      </c>
      <c r="C80" s="207"/>
      <c r="D80" s="183"/>
      <c r="E80" s="183"/>
      <c r="F80" s="183"/>
      <c r="G80" s="225" t="s">
        <v>1306</v>
      </c>
      <c r="H80" s="186" t="s">
        <v>1306</v>
      </c>
    </row>
    <row r="81" spans="1:13" s="185" customFormat="1" ht="21" customHeight="1" x14ac:dyDescent="0.3">
      <c r="A81" s="184"/>
      <c r="B81" s="207" t="s">
        <v>1308</v>
      </c>
      <c r="C81" s="186"/>
      <c r="D81" s="228"/>
      <c r="E81" s="228"/>
      <c r="F81" s="228"/>
      <c r="G81" s="186" t="s">
        <v>1309</v>
      </c>
      <c r="H81" s="186" t="s">
        <v>1310</v>
      </c>
    </row>
    <row r="82" spans="1:13" s="185" customFormat="1" ht="21.75" customHeight="1" x14ac:dyDescent="0.2">
      <c r="A82" s="184"/>
    </row>
    <row r="83" spans="1:13" s="185" customFormat="1" ht="27.75" customHeight="1" x14ac:dyDescent="0.25">
      <c r="A83" s="184"/>
      <c r="G83" s="443" t="s">
        <v>1314</v>
      </c>
      <c r="H83" s="443"/>
      <c r="J83" s="229"/>
      <c r="K83" s="229"/>
    </row>
    <row r="84" spans="1:13" s="185" customFormat="1" ht="39.75" customHeight="1" x14ac:dyDescent="0.2">
      <c r="A84" s="184"/>
      <c r="B84" s="230" t="s">
        <v>1315</v>
      </c>
      <c r="C84" s="230"/>
      <c r="D84" s="231"/>
      <c r="E84" s="231" t="s">
        <v>1316</v>
      </c>
      <c r="F84" s="232"/>
      <c r="G84" s="231" t="s">
        <v>1317</v>
      </c>
      <c r="H84" s="231" t="s">
        <v>1318</v>
      </c>
      <c r="I84" s="436" t="s">
        <v>1319</v>
      </c>
      <c r="J84" s="436"/>
      <c r="K84" s="436"/>
      <c r="L84" s="436"/>
      <c r="M84" s="233" t="s">
        <v>1320</v>
      </c>
    </row>
    <row r="85" spans="1:13" s="185" customFormat="1" ht="16.5" x14ac:dyDescent="0.25">
      <c r="A85" s="184"/>
      <c r="B85" s="234"/>
      <c r="C85" s="234"/>
      <c r="D85" s="234"/>
      <c r="E85" s="234"/>
      <c r="F85" s="234"/>
      <c r="G85" s="235"/>
      <c r="H85" s="235"/>
      <c r="I85" s="234"/>
      <c r="J85" s="234"/>
      <c r="K85" s="234"/>
      <c r="M85" s="234"/>
    </row>
    <row r="86" spans="1:13" s="185" customFormat="1" ht="20.25" x14ac:dyDescent="0.3">
      <c r="A86" s="184"/>
      <c r="B86" s="198" t="s">
        <v>1321</v>
      </c>
      <c r="C86" s="198"/>
      <c r="D86" s="183"/>
      <c r="E86" s="212" t="s">
        <v>1322</v>
      </c>
      <c r="F86" s="236" t="s">
        <v>1308</v>
      </c>
      <c r="G86" s="186" t="s">
        <v>1309</v>
      </c>
      <c r="H86" s="186" t="s">
        <v>1323</v>
      </c>
      <c r="I86" s="441" t="s">
        <v>1324</v>
      </c>
      <c r="J86" s="441"/>
      <c r="K86" s="441"/>
      <c r="L86" s="441"/>
      <c r="M86" s="237" t="s">
        <v>1325</v>
      </c>
    </row>
    <row r="87" spans="1:13" s="185" customFormat="1" ht="43.5" customHeight="1" x14ac:dyDescent="0.3">
      <c r="A87" s="184"/>
      <c r="B87" s="198"/>
      <c r="C87" s="198"/>
      <c r="D87" s="183"/>
      <c r="E87" s="212"/>
      <c r="F87" s="236" t="s">
        <v>1326</v>
      </c>
      <c r="G87" s="238" t="s">
        <v>1323</v>
      </c>
      <c r="H87" s="238" t="s">
        <v>1327</v>
      </c>
      <c r="I87" s="442"/>
      <c r="J87" s="442"/>
      <c r="K87" s="442"/>
      <c r="L87" s="442"/>
      <c r="M87" s="238"/>
    </row>
    <row r="88" spans="1:13" s="185" customFormat="1" ht="20.25" x14ac:dyDescent="0.3">
      <c r="A88" s="184"/>
      <c r="B88" s="198"/>
      <c r="C88" s="198"/>
      <c r="D88" s="183"/>
      <c r="E88" s="212"/>
      <c r="F88" s="228"/>
      <c r="G88" s="228"/>
      <c r="H88" s="228"/>
      <c r="I88" s="239"/>
      <c r="J88" s="239"/>
      <c r="K88" s="239"/>
      <c r="L88" s="183"/>
      <c r="M88" s="240"/>
    </row>
    <row r="89" spans="1:13" s="185" customFormat="1" ht="21" customHeight="1" x14ac:dyDescent="0.3">
      <c r="A89" s="184"/>
      <c r="B89" s="198" t="s">
        <v>1328</v>
      </c>
      <c r="C89" s="198"/>
      <c r="D89" s="183"/>
      <c r="E89" s="212" t="s">
        <v>1322</v>
      </c>
      <c r="F89" s="236" t="s">
        <v>1308</v>
      </c>
      <c r="G89" s="237" t="s">
        <v>1329</v>
      </c>
      <c r="H89" s="237" t="s">
        <v>1323</v>
      </c>
      <c r="I89" s="444" t="s">
        <v>1330</v>
      </c>
      <c r="J89" s="444"/>
      <c r="K89" s="444"/>
      <c r="L89" s="241"/>
      <c r="M89" s="237" t="s">
        <v>1325</v>
      </c>
    </row>
    <row r="90" spans="1:13" s="185" customFormat="1" ht="19.5" customHeight="1" x14ac:dyDescent="0.3">
      <c r="A90" s="184"/>
      <c r="B90" s="183"/>
      <c r="C90" s="183"/>
      <c r="D90" s="183"/>
      <c r="E90" s="212"/>
      <c r="F90" s="236" t="s">
        <v>1326</v>
      </c>
      <c r="G90" s="238" t="s">
        <v>1323</v>
      </c>
      <c r="H90" s="238" t="s">
        <v>1327</v>
      </c>
      <c r="I90" s="445"/>
      <c r="J90" s="445"/>
      <c r="K90" s="445"/>
      <c r="L90" s="242"/>
      <c r="M90" s="238"/>
    </row>
    <row r="91" spans="1:13" s="185" customFormat="1" ht="20.25" x14ac:dyDescent="0.3">
      <c r="A91" s="184"/>
      <c r="B91" s="183"/>
      <c r="C91" s="183"/>
      <c r="D91" s="183"/>
      <c r="E91" s="212"/>
      <c r="F91" s="236"/>
      <c r="G91" s="237"/>
      <c r="H91" s="237"/>
      <c r="I91" s="243"/>
      <c r="J91" s="243"/>
      <c r="K91" s="243"/>
      <c r="L91" s="183"/>
      <c r="M91" s="237"/>
    </row>
    <row r="92" spans="1:13" s="185" customFormat="1" ht="22.5" customHeight="1" x14ac:dyDescent="0.3">
      <c r="A92" s="184"/>
      <c r="B92" s="198" t="s">
        <v>1331</v>
      </c>
      <c r="C92" s="198"/>
      <c r="D92" s="183"/>
      <c r="E92" s="212" t="s">
        <v>1322</v>
      </c>
      <c r="F92" s="236" t="s">
        <v>1308</v>
      </c>
      <c r="G92" s="237" t="s">
        <v>1309</v>
      </c>
      <c r="H92" s="237" t="s">
        <v>1323</v>
      </c>
      <c r="I92" s="441" t="s">
        <v>1332</v>
      </c>
      <c r="J92" s="441"/>
      <c r="K92" s="441"/>
      <c r="L92" s="441"/>
      <c r="M92" s="237" t="s">
        <v>1325</v>
      </c>
    </row>
    <row r="93" spans="1:13" s="185" customFormat="1" ht="27" customHeight="1" x14ac:dyDescent="0.3">
      <c r="A93" s="184"/>
      <c r="B93" s="198"/>
      <c r="C93" s="198"/>
      <c r="D93" s="183"/>
      <c r="E93" s="212"/>
      <c r="F93" s="236" t="s">
        <v>1326</v>
      </c>
      <c r="G93" s="238" t="s">
        <v>1323</v>
      </c>
      <c r="H93" s="238" t="s">
        <v>1333</v>
      </c>
      <c r="I93" s="442"/>
      <c r="J93" s="442"/>
      <c r="K93" s="442"/>
      <c r="L93" s="442"/>
      <c r="M93" s="244"/>
    </row>
    <row r="94" spans="1:13" s="185" customFormat="1" ht="27" customHeight="1" x14ac:dyDescent="0.3">
      <c r="A94" s="184"/>
      <c r="B94" s="198"/>
      <c r="C94" s="198"/>
      <c r="D94" s="183"/>
      <c r="E94" s="212"/>
      <c r="F94" s="236"/>
      <c r="G94" s="237"/>
      <c r="H94" s="237"/>
      <c r="I94" s="245"/>
      <c r="J94" s="245"/>
      <c r="K94" s="245"/>
      <c r="L94" s="245"/>
      <c r="M94" s="246"/>
    </row>
    <row r="95" spans="1:13" s="185" customFormat="1" ht="27" customHeight="1" x14ac:dyDescent="0.3">
      <c r="A95" s="184"/>
      <c r="B95" s="247" t="s">
        <v>1334</v>
      </c>
      <c r="C95" s="198"/>
      <c r="D95" s="183"/>
      <c r="E95" s="212"/>
      <c r="F95" s="236"/>
      <c r="G95" s="237"/>
      <c r="H95" s="237"/>
      <c r="I95" s="245"/>
      <c r="J95" s="245"/>
      <c r="K95" s="245"/>
      <c r="L95" s="245"/>
      <c r="M95" s="246"/>
    </row>
    <row r="96" spans="1:13" s="185" customFormat="1" ht="27" customHeight="1" x14ac:dyDescent="0.3">
      <c r="A96" s="184"/>
      <c r="B96" s="247" t="s">
        <v>1335</v>
      </c>
      <c r="C96" s="198"/>
      <c r="D96" s="183"/>
      <c r="E96" s="212"/>
      <c r="F96" s="236"/>
      <c r="G96" s="237"/>
      <c r="H96" s="237"/>
      <c r="I96" s="245"/>
      <c r="J96" s="245"/>
      <c r="K96" s="245"/>
      <c r="L96" s="245"/>
      <c r="M96" s="246"/>
    </row>
    <row r="97" spans="1:16" s="185" customFormat="1" ht="27" customHeight="1" x14ac:dyDescent="0.3">
      <c r="A97" s="184"/>
      <c r="B97" s="248" t="s">
        <v>1336</v>
      </c>
      <c r="C97" s="198"/>
      <c r="D97" s="183"/>
      <c r="E97" s="212"/>
      <c r="F97" s="236"/>
      <c r="G97" s="237"/>
      <c r="H97" s="237"/>
      <c r="I97" s="245"/>
      <c r="J97" s="245"/>
      <c r="K97" s="245"/>
      <c r="L97" s="245"/>
      <c r="M97" s="246"/>
    </row>
    <row r="98" spans="1:16" s="185" customFormat="1" ht="30" customHeight="1" x14ac:dyDescent="0.35">
      <c r="A98" s="184"/>
      <c r="B98" s="171" t="s">
        <v>1337</v>
      </c>
      <c r="C98" s="217"/>
      <c r="D98" s="218"/>
      <c r="E98" s="218"/>
      <c r="F98" s="218"/>
      <c r="G98" s="249"/>
      <c r="H98" s="249"/>
      <c r="I98" s="249"/>
      <c r="J98" s="249"/>
      <c r="K98" s="249"/>
      <c r="L98" s="250"/>
      <c r="M98" s="250"/>
    </row>
    <row r="99" spans="1:16" s="255" customFormat="1" ht="30" customHeight="1" x14ac:dyDescent="0.35">
      <c r="A99" s="251"/>
      <c r="B99" s="252"/>
      <c r="C99" s="253"/>
      <c r="D99" s="254"/>
      <c r="E99" s="254"/>
      <c r="F99" s="254"/>
      <c r="G99" s="443" t="s">
        <v>1338</v>
      </c>
      <c r="H99" s="443"/>
      <c r="I99" s="254"/>
      <c r="J99" s="254"/>
      <c r="K99" s="254"/>
    </row>
    <row r="100" spans="1:16" s="185" customFormat="1" ht="41.25" customHeight="1" x14ac:dyDescent="0.2">
      <c r="A100" s="184"/>
      <c r="B100" s="230" t="s">
        <v>1315</v>
      </c>
      <c r="C100" s="230"/>
      <c r="D100" s="231"/>
      <c r="E100" s="231" t="s">
        <v>1316</v>
      </c>
      <c r="F100" s="232"/>
      <c r="G100" s="231" t="s">
        <v>1317</v>
      </c>
      <c r="H100" s="231" t="s">
        <v>1318</v>
      </c>
      <c r="I100" s="436" t="s">
        <v>1319</v>
      </c>
      <c r="J100" s="436"/>
      <c r="K100" s="436"/>
      <c r="L100" s="436"/>
      <c r="M100" s="233" t="s">
        <v>1320</v>
      </c>
    </row>
    <row r="101" spans="1:16" s="185" customFormat="1" ht="23.25" customHeight="1" x14ac:dyDescent="0.3">
      <c r="A101" s="184"/>
      <c r="B101" s="198"/>
      <c r="C101" s="198"/>
      <c r="D101" s="183"/>
      <c r="E101" s="212"/>
      <c r="F101" s="228"/>
      <c r="G101" s="256"/>
      <c r="H101" s="256"/>
      <c r="I101" s="243"/>
      <c r="J101" s="243"/>
      <c r="K101" s="243"/>
      <c r="L101" s="241"/>
      <c r="M101" s="237"/>
    </row>
    <row r="102" spans="1:16" s="185" customFormat="1" ht="20.25" x14ac:dyDescent="0.3">
      <c r="A102" s="184"/>
      <c r="B102" s="198" t="s">
        <v>1339</v>
      </c>
      <c r="C102" s="198"/>
      <c r="D102" s="183"/>
      <c r="E102" s="212" t="s">
        <v>1322</v>
      </c>
      <c r="F102" s="236" t="s">
        <v>1308</v>
      </c>
      <c r="G102" s="186" t="s">
        <v>1340</v>
      </c>
      <c r="H102" s="186" t="s">
        <v>1323</v>
      </c>
      <c r="I102" s="437" t="s">
        <v>1341</v>
      </c>
      <c r="J102" s="437"/>
      <c r="K102" s="437"/>
      <c r="L102" s="183"/>
      <c r="M102" s="186" t="s">
        <v>1325</v>
      </c>
    </row>
    <row r="103" spans="1:16" s="185" customFormat="1" ht="20.25" x14ac:dyDescent="0.3">
      <c r="A103" s="184"/>
      <c r="B103" s="198"/>
      <c r="C103" s="198"/>
      <c r="D103" s="183"/>
      <c r="E103" s="212"/>
      <c r="F103" s="236" t="s">
        <v>1326</v>
      </c>
      <c r="G103" s="237" t="s">
        <v>1323</v>
      </c>
      <c r="H103" s="237" t="s">
        <v>1327</v>
      </c>
      <c r="I103" s="438"/>
      <c r="J103" s="438"/>
      <c r="K103" s="438"/>
      <c r="L103" s="183"/>
      <c r="M103" s="186"/>
    </row>
    <row r="104" spans="1:16" s="185" customFormat="1" ht="23.25" customHeight="1" x14ac:dyDescent="0.3">
      <c r="A104" s="184"/>
      <c r="B104" s="198"/>
      <c r="C104" s="198"/>
      <c r="D104" s="183"/>
      <c r="E104" s="212"/>
      <c r="F104" s="228"/>
      <c r="G104" s="257"/>
      <c r="H104" s="257"/>
      <c r="I104" s="258"/>
      <c r="J104" s="258"/>
      <c r="K104" s="258"/>
      <c r="L104" s="259"/>
      <c r="M104" s="260"/>
    </row>
    <row r="105" spans="1:16" s="185" customFormat="1" ht="31.5" customHeight="1" x14ac:dyDescent="0.3">
      <c r="A105" s="184"/>
      <c r="B105" s="439" t="s">
        <v>1342</v>
      </c>
      <c r="C105" s="439"/>
      <c r="D105" s="439"/>
      <c r="E105" s="212" t="s">
        <v>1322</v>
      </c>
      <c r="F105" s="236" t="s">
        <v>1308</v>
      </c>
      <c r="G105" s="186" t="s">
        <v>1309</v>
      </c>
      <c r="H105" s="186" t="s">
        <v>1343</v>
      </c>
      <c r="I105" s="198" t="s">
        <v>1344</v>
      </c>
      <c r="J105" s="198"/>
      <c r="K105" s="198"/>
      <c r="L105" s="183"/>
      <c r="M105" s="186" t="s">
        <v>1325</v>
      </c>
    </row>
    <row r="106" spans="1:16" s="185" customFormat="1" ht="20.25" x14ac:dyDescent="0.3">
      <c r="A106" s="184"/>
      <c r="B106" s="439"/>
      <c r="C106" s="439"/>
      <c r="D106" s="439"/>
      <c r="E106" s="212"/>
      <c r="F106" s="236" t="s">
        <v>1326</v>
      </c>
      <c r="G106" s="237" t="s">
        <v>1323</v>
      </c>
      <c r="H106" s="237" t="s">
        <v>1345</v>
      </c>
      <c r="I106" s="261"/>
      <c r="J106" s="261"/>
      <c r="K106" s="261"/>
      <c r="L106" s="183"/>
      <c r="M106" s="186"/>
    </row>
    <row r="107" spans="1:16" s="185" customFormat="1" ht="24" customHeight="1" x14ac:dyDescent="0.3">
      <c r="A107" s="184"/>
      <c r="B107" s="198"/>
      <c r="C107" s="198"/>
      <c r="D107" s="183"/>
      <c r="E107" s="212"/>
      <c r="F107" s="228"/>
      <c r="G107" s="257"/>
      <c r="H107" s="257"/>
      <c r="I107" s="258"/>
      <c r="J107" s="258"/>
      <c r="K107" s="258"/>
      <c r="L107" s="259"/>
      <c r="M107" s="260"/>
    </row>
    <row r="108" spans="1:16" s="185" customFormat="1" ht="31.5" customHeight="1" x14ac:dyDescent="0.3">
      <c r="A108" s="184"/>
      <c r="B108" s="439" t="s">
        <v>1346</v>
      </c>
      <c r="C108" s="439"/>
      <c r="D108" s="439"/>
      <c r="E108" s="212" t="s">
        <v>1347</v>
      </c>
      <c r="F108" s="236" t="s">
        <v>1308</v>
      </c>
      <c r="G108" s="186" t="s">
        <v>1309</v>
      </c>
      <c r="H108" s="186" t="s">
        <v>1343</v>
      </c>
      <c r="I108" s="262" t="s">
        <v>1348</v>
      </c>
      <c r="J108" s="262"/>
      <c r="K108" s="262"/>
      <c r="L108" s="183"/>
      <c r="M108" s="186" t="s">
        <v>1349</v>
      </c>
    </row>
    <row r="109" spans="1:16" s="185" customFormat="1" ht="20.25" x14ac:dyDescent="0.3">
      <c r="A109" s="184"/>
      <c r="B109" s="439"/>
      <c r="C109" s="439"/>
      <c r="D109" s="439"/>
      <c r="E109" s="212"/>
      <c r="F109" s="236" t="s">
        <v>1326</v>
      </c>
      <c r="G109" s="237" t="s">
        <v>1323</v>
      </c>
      <c r="H109" s="237" t="s">
        <v>1345</v>
      </c>
      <c r="I109" s="263"/>
      <c r="J109" s="263"/>
      <c r="K109" s="263"/>
      <c r="L109" s="183"/>
      <c r="M109" s="186"/>
    </row>
    <row r="110" spans="1:16" s="185" customFormat="1" ht="23.25" customHeight="1" x14ac:dyDescent="0.3">
      <c r="A110" s="184" t="s">
        <v>1350</v>
      </c>
      <c r="B110" s="198"/>
      <c r="C110" s="198"/>
      <c r="D110" s="183"/>
      <c r="E110" s="212"/>
      <c r="F110" s="228"/>
      <c r="G110" s="257"/>
      <c r="H110" s="257"/>
      <c r="I110" s="258"/>
      <c r="J110" s="258"/>
      <c r="K110" s="258"/>
      <c r="L110" s="259"/>
      <c r="M110" s="260"/>
    </row>
    <row r="111" spans="1:16" ht="27.75" customHeight="1" x14ac:dyDescent="0.3">
      <c r="A111" s="184"/>
      <c r="B111" s="198" t="s">
        <v>1351</v>
      </c>
      <c r="C111" s="198"/>
      <c r="D111" s="183"/>
      <c r="E111" s="212" t="s">
        <v>1352</v>
      </c>
      <c r="F111" s="236" t="s">
        <v>1326</v>
      </c>
      <c r="G111" s="238" t="s">
        <v>1353</v>
      </c>
      <c r="H111" s="238" t="s">
        <v>1327</v>
      </c>
      <c r="I111" s="440" t="s">
        <v>1354</v>
      </c>
      <c r="J111" s="440"/>
      <c r="K111" s="440"/>
      <c r="L111" s="440"/>
      <c r="M111" s="238" t="s">
        <v>1325</v>
      </c>
      <c r="N111" s="185"/>
      <c r="O111" s="185"/>
      <c r="P111" s="185"/>
    </row>
    <row r="112" spans="1:16" ht="22.5" customHeight="1" x14ac:dyDescent="0.3">
      <c r="A112" s="184"/>
      <c r="B112" s="183"/>
      <c r="C112" s="183"/>
      <c r="D112" s="183"/>
      <c r="E112" s="212"/>
      <c r="F112" s="228"/>
      <c r="G112" s="256"/>
      <c r="H112" s="256"/>
      <c r="I112" s="241"/>
      <c r="J112" s="241"/>
      <c r="K112" s="264"/>
      <c r="L112" s="265"/>
      <c r="M112" s="237"/>
      <c r="N112" s="185"/>
      <c r="O112" s="185"/>
      <c r="P112" s="185"/>
    </row>
    <row r="113" spans="1:16" ht="33" customHeight="1" x14ac:dyDescent="0.3">
      <c r="A113" s="184"/>
      <c r="B113" s="183" t="s">
        <v>1355</v>
      </c>
      <c r="C113" s="183"/>
      <c r="D113" s="224"/>
      <c r="E113" s="212" t="s">
        <v>1352</v>
      </c>
      <c r="F113" s="236" t="s">
        <v>1308</v>
      </c>
      <c r="G113" s="237" t="s">
        <v>1309</v>
      </c>
      <c r="H113" s="237" t="s">
        <v>1356</v>
      </c>
      <c r="I113" s="243" t="s">
        <v>1357</v>
      </c>
      <c r="J113" s="243"/>
      <c r="K113" s="243"/>
      <c r="L113" s="266"/>
      <c r="M113" s="237" t="s">
        <v>1325</v>
      </c>
      <c r="N113" s="185"/>
      <c r="O113" s="185"/>
      <c r="P113" s="185"/>
    </row>
    <row r="114" spans="1:16" s="267" customFormat="1" ht="27" customHeight="1" x14ac:dyDescent="0.25">
      <c r="F114" s="268" t="s">
        <v>1326</v>
      </c>
      <c r="G114" s="269" t="s">
        <v>1323</v>
      </c>
      <c r="H114" s="238" t="s">
        <v>1358</v>
      </c>
      <c r="I114" s="269"/>
      <c r="J114" s="269"/>
      <c r="K114" s="269"/>
      <c r="L114" s="269"/>
      <c r="M114" s="269"/>
    </row>
    <row r="115" spans="1:16" s="185" customFormat="1" ht="12" customHeight="1" x14ac:dyDescent="0.25">
      <c r="A115" s="216"/>
      <c r="B115" s="164"/>
      <c r="C115" s="164"/>
      <c r="D115" s="164"/>
      <c r="E115" s="164"/>
      <c r="F115" s="270"/>
      <c r="G115" s="164"/>
      <c r="H115" s="164"/>
      <c r="I115" s="164"/>
      <c r="J115" s="164"/>
      <c r="K115" s="164"/>
      <c r="L115" s="164"/>
      <c r="M115" s="164"/>
      <c r="N115" s="220"/>
      <c r="O115" s="220"/>
      <c r="P115" s="220"/>
    </row>
    <row r="116" spans="1:16" s="185" customFormat="1" ht="52.5" customHeight="1" x14ac:dyDescent="0.3">
      <c r="A116" s="184"/>
      <c r="B116" s="228" t="s">
        <v>1359</v>
      </c>
      <c r="C116" s="183"/>
      <c r="D116" s="201"/>
      <c r="E116" s="212" t="s">
        <v>1352</v>
      </c>
      <c r="F116" s="271" t="s">
        <v>1360</v>
      </c>
      <c r="G116" s="237" t="s">
        <v>1309</v>
      </c>
      <c r="H116" s="237" t="s">
        <v>1323</v>
      </c>
      <c r="I116" s="243" t="s">
        <v>1361</v>
      </c>
      <c r="J116" s="243"/>
      <c r="K116" s="243"/>
      <c r="L116" s="243"/>
      <c r="M116" s="272" t="s">
        <v>1349</v>
      </c>
    </row>
    <row r="117" spans="1:16" s="185" customFormat="1" ht="48" customHeight="1" x14ac:dyDescent="0.3">
      <c r="A117" s="184"/>
      <c r="B117" s="273" t="s">
        <v>1362</v>
      </c>
      <c r="C117" s="198"/>
      <c r="D117" s="183"/>
      <c r="E117" s="183"/>
      <c r="F117" s="271" t="s">
        <v>1363</v>
      </c>
      <c r="G117" s="237" t="s">
        <v>1323</v>
      </c>
      <c r="H117" s="237" t="s">
        <v>1358</v>
      </c>
      <c r="I117" s="243"/>
      <c r="J117" s="243"/>
      <c r="K117" s="243"/>
      <c r="L117" s="243"/>
      <c r="M117" s="272"/>
    </row>
    <row r="118" spans="1:16" s="185" customFormat="1" ht="40.5" x14ac:dyDescent="0.3">
      <c r="A118" s="184"/>
      <c r="B118" s="183"/>
      <c r="C118" s="183"/>
      <c r="D118" s="183"/>
      <c r="E118" s="183"/>
      <c r="F118" s="271" t="s">
        <v>1364</v>
      </c>
      <c r="G118" s="238" t="s">
        <v>1323</v>
      </c>
      <c r="H118" s="238" t="s">
        <v>1365</v>
      </c>
      <c r="I118" s="261"/>
      <c r="J118" s="261"/>
      <c r="K118" s="261"/>
      <c r="L118" s="261"/>
      <c r="M118" s="274"/>
    </row>
    <row r="119" spans="1:16" s="185" customFormat="1" ht="20.25" x14ac:dyDescent="0.3">
      <c r="A119" s="184"/>
      <c r="B119" s="198"/>
      <c r="C119" s="198"/>
      <c r="D119" s="183"/>
      <c r="E119" s="212"/>
      <c r="F119" s="228"/>
      <c r="G119" s="257"/>
      <c r="H119" s="257"/>
      <c r="I119" s="258"/>
      <c r="J119" s="258"/>
      <c r="K119" s="258"/>
      <c r="L119" s="259"/>
      <c r="M119" s="275"/>
    </row>
    <row r="120" spans="1:16" s="185" customFormat="1" ht="36" customHeight="1" x14ac:dyDescent="0.3">
      <c r="A120" s="216" t="s">
        <v>1350</v>
      </c>
      <c r="B120" s="183" t="s">
        <v>1366</v>
      </c>
      <c r="C120" s="183"/>
      <c r="D120" s="224"/>
      <c r="E120" s="212" t="s">
        <v>1322</v>
      </c>
      <c r="F120" s="236" t="s">
        <v>1326</v>
      </c>
      <c r="G120" s="237" t="s">
        <v>1353</v>
      </c>
      <c r="H120" s="237" t="s">
        <v>1367</v>
      </c>
      <c r="I120" s="441" t="s">
        <v>1368</v>
      </c>
      <c r="J120" s="441"/>
      <c r="K120" s="441"/>
      <c r="L120" s="441"/>
      <c r="M120" s="276" t="s">
        <v>1325</v>
      </c>
    </row>
    <row r="121" spans="1:16" s="185" customFormat="1" ht="16.5" customHeight="1" x14ac:dyDescent="0.3">
      <c r="A121" s="216"/>
      <c r="B121" s="183"/>
      <c r="C121" s="183"/>
      <c r="D121" s="224"/>
      <c r="E121" s="212"/>
      <c r="F121" s="228"/>
      <c r="G121" s="277"/>
      <c r="H121" s="277"/>
      <c r="I121" s="442"/>
      <c r="J121" s="442"/>
      <c r="K121" s="442"/>
      <c r="L121" s="442"/>
      <c r="M121" s="278"/>
    </row>
    <row r="122" spans="1:16" s="185" customFormat="1" ht="20.25" x14ac:dyDescent="0.3">
      <c r="A122" s="184"/>
      <c r="B122" s="198" t="s">
        <v>1369</v>
      </c>
      <c r="C122" s="198"/>
      <c r="D122" s="224"/>
      <c r="E122" s="212" t="s">
        <v>1322</v>
      </c>
      <c r="F122" s="228"/>
      <c r="G122" s="228"/>
      <c r="H122" s="228"/>
      <c r="I122" s="183"/>
      <c r="J122" s="183"/>
      <c r="K122" s="183"/>
      <c r="L122" s="183"/>
      <c r="M122" s="183"/>
    </row>
    <row r="123" spans="1:16" s="185" customFormat="1" ht="9.75" customHeight="1" x14ac:dyDescent="0.3">
      <c r="A123" s="184"/>
      <c r="B123" s="279"/>
      <c r="C123" s="279"/>
      <c r="D123" s="183"/>
      <c r="E123" s="212"/>
      <c r="F123" s="236"/>
      <c r="G123" s="237"/>
      <c r="H123" s="237"/>
      <c r="I123" s="241"/>
      <c r="J123" s="241"/>
      <c r="K123" s="241"/>
      <c r="L123" s="241"/>
      <c r="M123" s="241"/>
    </row>
    <row r="124" spans="1:16" s="185" customFormat="1" ht="27.75" customHeight="1" x14ac:dyDescent="0.3">
      <c r="A124" s="184"/>
      <c r="B124" s="279" t="s">
        <v>1370</v>
      </c>
      <c r="C124" s="198"/>
      <c r="D124" s="224"/>
      <c r="E124" s="212"/>
      <c r="F124" s="280" t="s">
        <v>1308</v>
      </c>
      <c r="G124" s="186" t="s">
        <v>1309</v>
      </c>
      <c r="H124" s="186" t="s">
        <v>1356</v>
      </c>
      <c r="I124" s="433" t="s">
        <v>1371</v>
      </c>
      <c r="J124" s="433"/>
      <c r="K124" s="433"/>
      <c r="L124" s="183"/>
      <c r="M124" s="212" t="s">
        <v>1325</v>
      </c>
    </row>
    <row r="125" spans="1:16" s="220" customFormat="1" ht="27.75" customHeight="1" x14ac:dyDescent="0.3">
      <c r="A125" s="184"/>
      <c r="B125" s="265"/>
      <c r="C125" s="279"/>
      <c r="D125" s="281"/>
      <c r="E125" s="186"/>
      <c r="F125" s="280" t="s">
        <v>1326</v>
      </c>
      <c r="G125" s="186" t="s">
        <v>1372</v>
      </c>
      <c r="H125" s="186" t="s">
        <v>1365</v>
      </c>
      <c r="I125" s="183"/>
      <c r="J125" s="183"/>
      <c r="K125" s="183"/>
      <c r="L125" s="265"/>
      <c r="M125" s="183"/>
      <c r="N125" s="185"/>
      <c r="O125" s="185"/>
      <c r="P125" s="185"/>
    </row>
    <row r="126" spans="1:16" s="185" customFormat="1" ht="9.75" customHeight="1" x14ac:dyDescent="0.3">
      <c r="A126" s="184"/>
      <c r="B126" s="279"/>
      <c r="C126" s="279"/>
      <c r="D126" s="183"/>
      <c r="E126" s="212"/>
      <c r="F126" s="236"/>
      <c r="G126" s="237"/>
      <c r="H126" s="237"/>
      <c r="I126" s="282"/>
      <c r="J126" s="282"/>
      <c r="K126" s="282"/>
      <c r="L126" s="241"/>
      <c r="M126" s="241"/>
    </row>
    <row r="127" spans="1:16" s="185" customFormat="1" ht="21.75" customHeight="1" x14ac:dyDescent="0.3">
      <c r="A127" s="184"/>
      <c r="B127" s="279" t="s">
        <v>1373</v>
      </c>
      <c r="C127" s="198"/>
      <c r="D127" s="224"/>
      <c r="E127" s="212"/>
      <c r="F127" s="280" t="s">
        <v>1308</v>
      </c>
      <c r="G127" s="186" t="s">
        <v>1329</v>
      </c>
      <c r="H127" s="186" t="s">
        <v>1374</v>
      </c>
      <c r="I127" s="433" t="s">
        <v>1375</v>
      </c>
      <c r="J127" s="433"/>
      <c r="K127" s="433"/>
      <c r="L127" s="183"/>
      <c r="M127" s="212"/>
    </row>
    <row r="128" spans="1:16" s="220" customFormat="1" ht="21.75" customHeight="1" x14ac:dyDescent="0.3">
      <c r="A128" s="184"/>
      <c r="B128" s="283"/>
      <c r="C128" s="283"/>
      <c r="D128" s="283"/>
      <c r="E128" s="283"/>
      <c r="F128" s="268" t="s">
        <v>1326</v>
      </c>
      <c r="G128" s="238" t="s">
        <v>1376</v>
      </c>
      <c r="H128" s="238" t="s">
        <v>1367</v>
      </c>
      <c r="I128" s="284"/>
      <c r="J128" s="242"/>
      <c r="K128" s="242"/>
      <c r="L128" s="285"/>
      <c r="M128" s="242"/>
      <c r="N128" s="185"/>
      <c r="O128" s="185"/>
      <c r="P128" s="185"/>
    </row>
    <row r="129" spans="1:16" s="185" customFormat="1" ht="20.25" x14ac:dyDescent="0.3">
      <c r="A129" s="184"/>
      <c r="B129" s="198" t="s">
        <v>1377</v>
      </c>
      <c r="C129" s="198"/>
      <c r="D129" s="224"/>
      <c r="E129" s="212" t="s">
        <v>1322</v>
      </c>
      <c r="F129" s="228"/>
      <c r="G129" s="228"/>
      <c r="H129" s="228"/>
      <c r="I129" s="183"/>
      <c r="J129" s="183"/>
      <c r="K129" s="183"/>
      <c r="L129" s="183"/>
      <c r="M129" s="183"/>
    </row>
    <row r="130" spans="1:16" s="185" customFormat="1" ht="9.75" customHeight="1" x14ac:dyDescent="0.3">
      <c r="A130" s="184"/>
      <c r="B130" s="279"/>
      <c r="C130" s="279"/>
      <c r="D130" s="183"/>
      <c r="E130" s="212"/>
      <c r="F130" s="236"/>
      <c r="G130" s="237"/>
      <c r="H130" s="237"/>
      <c r="I130" s="241"/>
      <c r="J130" s="241"/>
      <c r="K130" s="241"/>
      <c r="L130" s="241"/>
      <c r="M130" s="241"/>
    </row>
    <row r="131" spans="1:16" s="185" customFormat="1" ht="23.25" x14ac:dyDescent="0.3">
      <c r="A131" s="184"/>
      <c r="B131" s="279" t="s">
        <v>1370</v>
      </c>
      <c r="C131" s="198"/>
      <c r="D131" s="224"/>
      <c r="E131" s="212"/>
      <c r="F131" s="280" t="s">
        <v>1308</v>
      </c>
      <c r="G131" s="186" t="s">
        <v>1309</v>
      </c>
      <c r="H131" s="186" t="s">
        <v>1378</v>
      </c>
      <c r="I131" s="433" t="s">
        <v>1371</v>
      </c>
      <c r="J131" s="433"/>
      <c r="K131" s="433"/>
      <c r="L131" s="183"/>
      <c r="M131" s="212" t="s">
        <v>1325</v>
      </c>
    </row>
    <row r="132" spans="1:16" s="220" customFormat="1" ht="23.25" x14ac:dyDescent="0.3">
      <c r="A132" s="184"/>
      <c r="B132" s="265"/>
      <c r="C132" s="279"/>
      <c r="D132" s="281"/>
      <c r="E132" s="186"/>
      <c r="F132" s="280" t="s">
        <v>1326</v>
      </c>
      <c r="G132" s="186" t="s">
        <v>1372</v>
      </c>
      <c r="H132" s="186" t="s">
        <v>1379</v>
      </c>
      <c r="I132" s="183"/>
      <c r="J132" s="183"/>
      <c r="K132" s="183"/>
      <c r="L132" s="265"/>
      <c r="M132" s="183"/>
      <c r="N132" s="185"/>
      <c r="O132" s="185"/>
      <c r="P132" s="185"/>
    </row>
    <row r="133" spans="1:16" s="185" customFormat="1" ht="9.75" customHeight="1" x14ac:dyDescent="0.3">
      <c r="A133" s="184"/>
      <c r="B133" s="279"/>
      <c r="C133" s="279"/>
      <c r="D133" s="183"/>
      <c r="E133" s="212"/>
      <c r="F133" s="236"/>
      <c r="G133" s="237"/>
      <c r="H133" s="237"/>
      <c r="I133" s="241"/>
      <c r="J133" s="241"/>
      <c r="K133" s="241"/>
      <c r="L133" s="241"/>
      <c r="M133" s="241"/>
    </row>
    <row r="134" spans="1:16" s="185" customFormat="1" ht="21.75" customHeight="1" x14ac:dyDescent="0.3">
      <c r="A134" s="184"/>
      <c r="B134" s="279" t="s">
        <v>1373</v>
      </c>
      <c r="C134" s="198"/>
      <c r="D134" s="224"/>
      <c r="E134" s="212"/>
      <c r="F134" s="280" t="s">
        <v>1308</v>
      </c>
      <c r="G134" s="186" t="s">
        <v>1329</v>
      </c>
      <c r="H134" s="186" t="s">
        <v>1380</v>
      </c>
      <c r="I134" s="433" t="s">
        <v>1375</v>
      </c>
      <c r="J134" s="433"/>
      <c r="K134" s="433"/>
      <c r="L134" s="183"/>
      <c r="M134" s="212"/>
    </row>
    <row r="135" spans="1:16" s="220" customFormat="1" ht="21.75" customHeight="1" x14ac:dyDescent="0.3">
      <c r="A135" s="184"/>
      <c r="B135" s="283"/>
      <c r="C135" s="283"/>
      <c r="D135" s="283"/>
      <c r="E135" s="283"/>
      <c r="F135" s="268" t="s">
        <v>1326</v>
      </c>
      <c r="G135" s="238" t="s">
        <v>1376</v>
      </c>
      <c r="H135" s="238" t="s">
        <v>1381</v>
      </c>
      <c r="I135" s="284"/>
      <c r="J135" s="242"/>
      <c r="K135" s="242"/>
      <c r="L135" s="285"/>
      <c r="M135" s="242"/>
      <c r="N135" s="185"/>
      <c r="O135" s="185"/>
      <c r="P135" s="185"/>
    </row>
    <row r="136" spans="1:16" s="220" customFormat="1" ht="15" x14ac:dyDescent="0.2">
      <c r="A136" s="184"/>
      <c r="C136" s="286"/>
      <c r="D136" s="286"/>
      <c r="E136" s="286"/>
      <c r="F136" s="286"/>
      <c r="G136" s="286"/>
      <c r="H136" s="286"/>
      <c r="I136" s="286"/>
      <c r="J136" s="286"/>
      <c r="K136" s="286"/>
      <c r="L136" s="286"/>
      <c r="M136" s="185"/>
      <c r="N136" s="185"/>
      <c r="O136" s="185"/>
      <c r="P136" s="185"/>
    </row>
    <row r="137" spans="1:16" s="220" customFormat="1" ht="21" customHeight="1" x14ac:dyDescent="0.2">
      <c r="A137" s="184"/>
      <c r="B137" s="287" t="s">
        <v>1382</v>
      </c>
      <c r="C137" s="286"/>
      <c r="D137" s="286"/>
      <c r="E137" s="286"/>
      <c r="F137" s="286"/>
      <c r="G137" s="286"/>
      <c r="H137" s="286"/>
      <c r="I137" s="286"/>
      <c r="J137" s="286"/>
      <c r="K137" s="286"/>
      <c r="L137" s="286"/>
      <c r="M137" s="185"/>
      <c r="N137" s="185"/>
      <c r="O137" s="185"/>
      <c r="P137" s="185"/>
    </row>
    <row r="138" spans="1:16" s="220" customFormat="1" ht="21" x14ac:dyDescent="0.2">
      <c r="A138" s="184"/>
      <c r="B138" s="287" t="s">
        <v>1383</v>
      </c>
      <c r="C138" s="288"/>
      <c r="D138" s="288"/>
      <c r="E138" s="288"/>
      <c r="F138" s="288"/>
      <c r="G138" s="288"/>
      <c r="H138" s="288"/>
      <c r="I138" s="288"/>
      <c r="J138" s="288"/>
      <c r="K138" s="288"/>
      <c r="L138" s="288"/>
      <c r="M138" s="185"/>
      <c r="N138" s="185"/>
      <c r="O138" s="185"/>
      <c r="P138" s="185"/>
    </row>
    <row r="139" spans="1:16" s="220" customFormat="1" ht="21" x14ac:dyDescent="0.2">
      <c r="A139" s="184"/>
      <c r="B139" s="287" t="s">
        <v>1384</v>
      </c>
      <c r="C139" s="288"/>
      <c r="D139" s="288"/>
      <c r="E139" s="288"/>
      <c r="F139" s="288"/>
      <c r="G139" s="288"/>
      <c r="H139" s="288"/>
      <c r="I139" s="288"/>
      <c r="J139" s="288"/>
      <c r="K139" s="288"/>
      <c r="L139" s="288"/>
      <c r="M139" s="185"/>
      <c r="N139" s="185"/>
      <c r="O139" s="185"/>
      <c r="P139" s="185"/>
    </row>
    <row r="140" spans="1:16" s="220" customFormat="1" ht="18" x14ac:dyDescent="0.2">
      <c r="A140" s="184"/>
      <c r="B140" s="287"/>
      <c r="C140" s="288"/>
      <c r="D140" s="288"/>
      <c r="E140" s="288"/>
      <c r="F140" s="288"/>
      <c r="G140" s="288"/>
      <c r="H140" s="288"/>
      <c r="I140" s="288"/>
      <c r="J140" s="288"/>
      <c r="K140" s="288"/>
      <c r="L140" s="288"/>
      <c r="M140" s="185"/>
      <c r="N140" s="185"/>
      <c r="O140" s="185"/>
      <c r="P140" s="185"/>
    </row>
    <row r="141" spans="1:16" s="185" customFormat="1" ht="23.25" x14ac:dyDescent="0.35">
      <c r="A141" s="216"/>
      <c r="B141" s="171" t="s">
        <v>1385</v>
      </c>
      <c r="C141" s="217"/>
      <c r="D141" s="218"/>
      <c r="E141" s="218"/>
      <c r="F141" s="218"/>
      <c r="G141" s="218"/>
      <c r="H141" s="218"/>
      <c r="I141" s="218"/>
      <c r="J141" s="218"/>
      <c r="K141" s="218"/>
      <c r="L141" s="219"/>
      <c r="M141" s="219"/>
      <c r="N141" s="220"/>
      <c r="O141" s="220"/>
      <c r="P141" s="220"/>
    </row>
    <row r="142" spans="1:16" s="220" customFormat="1" ht="18" x14ac:dyDescent="0.25">
      <c r="A142" s="184"/>
      <c r="B142" s="289"/>
      <c r="C142" s="289"/>
      <c r="D142" s="290"/>
      <c r="E142" s="291"/>
      <c r="F142" s="292"/>
      <c r="G142" s="293"/>
      <c r="H142" s="293"/>
      <c r="I142" s="294"/>
      <c r="J142" s="185"/>
      <c r="K142" s="185"/>
      <c r="L142" s="185"/>
      <c r="M142" s="185"/>
      <c r="N142" s="185"/>
      <c r="O142" s="185"/>
      <c r="P142" s="185"/>
    </row>
    <row r="143" spans="1:16" s="220" customFormat="1" ht="21.75" customHeight="1" x14ac:dyDescent="0.3">
      <c r="A143" s="184"/>
      <c r="B143" s="295" t="s">
        <v>1386</v>
      </c>
      <c r="C143" s="295"/>
      <c r="D143" s="283"/>
      <c r="E143" s="283"/>
      <c r="F143" s="268"/>
      <c r="G143" s="296" t="s">
        <v>1387</v>
      </c>
      <c r="H143" s="296" t="s">
        <v>1318</v>
      </c>
      <c r="I143" s="183"/>
      <c r="J143" s="297" t="s">
        <v>1385</v>
      </c>
      <c r="K143" s="185"/>
      <c r="L143" s="185"/>
      <c r="M143" s="185"/>
      <c r="N143" s="185"/>
      <c r="O143" s="185"/>
      <c r="P143" s="185"/>
    </row>
    <row r="144" spans="1:16" s="220" customFormat="1" ht="24" customHeight="1" x14ac:dyDescent="0.3">
      <c r="A144" s="184"/>
      <c r="B144" s="279" t="s">
        <v>1388</v>
      </c>
      <c r="C144" s="279"/>
      <c r="D144" s="283"/>
      <c r="E144" s="283"/>
      <c r="F144" s="268"/>
      <c r="G144" s="186" t="s">
        <v>1309</v>
      </c>
      <c r="H144" s="186" t="s">
        <v>1389</v>
      </c>
      <c r="I144" s="183"/>
      <c r="J144" s="298" t="s">
        <v>1349</v>
      </c>
      <c r="K144" s="247"/>
      <c r="L144" s="247"/>
      <c r="M144" s="185"/>
      <c r="N144" s="185"/>
      <c r="O144" s="185"/>
      <c r="P144" s="185"/>
    </row>
    <row r="145" spans="1:16" s="220" customFormat="1" ht="18" x14ac:dyDescent="0.25">
      <c r="A145" s="184"/>
      <c r="B145" s="299"/>
      <c r="C145" s="299"/>
      <c r="D145" s="300"/>
      <c r="E145" s="300"/>
      <c r="F145" s="301"/>
      <c r="G145" s="302"/>
      <c r="H145" s="302"/>
      <c r="I145" s="165"/>
      <c r="J145" s="247"/>
      <c r="K145" s="247"/>
      <c r="L145" s="247"/>
      <c r="M145" s="185"/>
      <c r="N145" s="185"/>
      <c r="O145" s="185"/>
      <c r="P145" s="185"/>
    </row>
    <row r="146" spans="1:16" s="220" customFormat="1" ht="33" customHeight="1" x14ac:dyDescent="0.2">
      <c r="A146" s="184"/>
      <c r="B146" s="434" t="s">
        <v>1390</v>
      </c>
      <c r="C146" s="434"/>
      <c r="D146" s="434"/>
      <c r="E146" s="434"/>
      <c r="F146" s="434"/>
      <c r="G146" s="434"/>
      <c r="H146" s="434"/>
      <c r="I146" s="434"/>
      <c r="J146" s="434"/>
      <c r="K146" s="434"/>
      <c r="L146" s="434"/>
      <c r="M146" s="434"/>
      <c r="N146" s="185"/>
      <c r="O146" s="185"/>
      <c r="P146" s="185"/>
    </row>
    <row r="147" spans="1:16" s="220" customFormat="1" ht="15" x14ac:dyDescent="0.2">
      <c r="A147" s="184"/>
      <c r="B147" s="185"/>
      <c r="C147" s="185"/>
      <c r="D147" s="291"/>
      <c r="E147" s="291"/>
      <c r="F147" s="292"/>
      <c r="G147" s="303"/>
      <c r="H147" s="303"/>
      <c r="I147" s="304"/>
      <c r="J147" s="185"/>
      <c r="K147" s="185"/>
      <c r="L147" s="185"/>
      <c r="M147" s="185"/>
      <c r="N147" s="185"/>
      <c r="O147" s="185"/>
      <c r="P147" s="185"/>
    </row>
    <row r="148" spans="1:16" s="220" customFormat="1" ht="28.5" customHeight="1" x14ac:dyDescent="0.2">
      <c r="A148" s="184"/>
      <c r="B148" s="435" t="s">
        <v>1391</v>
      </c>
      <c r="C148" s="435"/>
      <c r="D148" s="435"/>
      <c r="E148" s="435"/>
      <c r="F148" s="435"/>
      <c r="G148" s="435"/>
      <c r="H148" s="435"/>
      <c r="I148" s="435"/>
      <c r="J148" s="435"/>
      <c r="K148" s="435"/>
      <c r="L148" s="435"/>
      <c r="M148" s="185"/>
      <c r="N148" s="185"/>
      <c r="O148" s="185"/>
      <c r="P148" s="185"/>
    </row>
    <row r="149" spans="1:16" s="220" customFormat="1" ht="15.75" customHeight="1" x14ac:dyDescent="0.2">
      <c r="A149" s="184"/>
      <c r="B149" s="288"/>
      <c r="C149" s="288"/>
      <c r="D149" s="288"/>
      <c r="E149" s="288"/>
      <c r="F149" s="288"/>
      <c r="G149" s="288"/>
      <c r="H149" s="288"/>
      <c r="I149" s="288"/>
      <c r="J149" s="288"/>
      <c r="K149" s="288"/>
      <c r="L149" s="288"/>
      <c r="M149" s="185"/>
      <c r="N149" s="185"/>
      <c r="O149" s="185"/>
      <c r="P149" s="185"/>
    </row>
    <row r="150" spans="1:16" s="185" customFormat="1" ht="23.25" x14ac:dyDescent="0.35">
      <c r="A150" s="216"/>
      <c r="B150" s="171" t="s">
        <v>1392</v>
      </c>
      <c r="C150" s="217"/>
      <c r="D150" s="218"/>
      <c r="E150" s="218"/>
      <c r="F150" s="218"/>
      <c r="G150" s="218"/>
      <c r="H150" s="218"/>
      <c r="I150" s="218"/>
      <c r="J150" s="218"/>
      <c r="K150" s="218"/>
      <c r="L150" s="219"/>
      <c r="M150" s="219"/>
      <c r="N150" s="220"/>
      <c r="O150" s="220"/>
      <c r="P150" s="220"/>
    </row>
    <row r="151" spans="1:16" s="220" customFormat="1" ht="18" x14ac:dyDescent="0.2">
      <c r="A151" s="184"/>
      <c r="B151" s="289"/>
      <c r="C151" s="289"/>
      <c r="D151" s="291"/>
      <c r="E151" s="291"/>
      <c r="F151" s="292"/>
      <c r="G151" s="303"/>
      <c r="H151" s="303"/>
      <c r="I151" s="304"/>
      <c r="J151" s="185"/>
      <c r="K151" s="185"/>
      <c r="L151" s="185"/>
      <c r="M151" s="185"/>
      <c r="N151" s="185"/>
      <c r="O151" s="185"/>
      <c r="P151" s="185"/>
    </row>
    <row r="152" spans="1:16" s="220" customFormat="1" ht="20.25" x14ac:dyDescent="0.3">
      <c r="A152" s="184"/>
      <c r="B152" s="305" t="s">
        <v>1393</v>
      </c>
      <c r="C152" s="305"/>
      <c r="D152" s="283"/>
      <c r="E152" s="283"/>
      <c r="F152" s="268"/>
      <c r="G152" s="186"/>
      <c r="H152" s="212" t="s">
        <v>1294</v>
      </c>
      <c r="I152" s="185"/>
      <c r="J152" s="185"/>
      <c r="K152" s="185"/>
      <c r="L152" s="185"/>
      <c r="M152" s="185"/>
      <c r="N152" s="185"/>
      <c r="O152" s="185"/>
      <c r="P152" s="185"/>
    </row>
    <row r="153" spans="1:16" s="220" customFormat="1" ht="20.25" x14ac:dyDescent="0.3">
      <c r="A153" s="184"/>
      <c r="B153" s="305" t="s">
        <v>1394</v>
      </c>
      <c r="C153" s="305"/>
      <c r="D153" s="283"/>
      <c r="E153" s="283"/>
      <c r="F153" s="268"/>
      <c r="G153" s="186"/>
      <c r="H153" s="212" t="s">
        <v>1294</v>
      </c>
      <c r="I153" s="185"/>
      <c r="J153" s="185"/>
      <c r="K153" s="185"/>
      <c r="L153" s="185"/>
      <c r="M153" s="185"/>
      <c r="N153" s="185"/>
      <c r="O153" s="185"/>
      <c r="P153" s="185"/>
    </row>
    <row r="154" spans="1:16" s="220" customFormat="1" ht="20.25" x14ac:dyDescent="0.3">
      <c r="A154" s="184"/>
      <c r="B154" s="305" t="s">
        <v>1395</v>
      </c>
      <c r="C154" s="305"/>
      <c r="D154" s="283"/>
      <c r="E154" s="283"/>
      <c r="F154" s="268"/>
      <c r="G154" s="186"/>
      <c r="H154" s="212" t="s">
        <v>1294</v>
      </c>
      <c r="I154" s="185"/>
      <c r="J154" s="185"/>
      <c r="K154" s="185"/>
      <c r="L154" s="185"/>
      <c r="M154" s="185"/>
      <c r="N154" s="185"/>
      <c r="O154" s="185"/>
      <c r="P154" s="185"/>
    </row>
    <row r="155" spans="1:16" s="220" customFormat="1" ht="15" x14ac:dyDescent="0.2">
      <c r="A155" s="184"/>
      <c r="B155" s="291"/>
      <c r="C155" s="291"/>
      <c r="D155" s="291"/>
      <c r="E155" s="291"/>
      <c r="F155" s="292"/>
      <c r="G155" s="303"/>
      <c r="H155" s="303"/>
      <c r="I155" s="304"/>
      <c r="J155" s="185"/>
      <c r="K155" s="185"/>
      <c r="L155" s="185"/>
      <c r="M155" s="185"/>
      <c r="N155" s="185"/>
      <c r="O155" s="185"/>
      <c r="P155" s="185"/>
    </row>
    <row r="156" spans="1:16" s="185" customFormat="1" ht="23.25" x14ac:dyDescent="0.35">
      <c r="A156" s="216"/>
      <c r="B156" s="171" t="s">
        <v>1396</v>
      </c>
      <c r="C156" s="217"/>
      <c r="D156" s="218"/>
      <c r="E156" s="218"/>
      <c r="F156" s="218"/>
      <c r="G156" s="218"/>
      <c r="H156" s="218"/>
      <c r="I156" s="218"/>
      <c r="J156" s="218"/>
      <c r="K156" s="218"/>
      <c r="L156" s="219"/>
      <c r="M156" s="219"/>
      <c r="N156" s="220"/>
      <c r="O156" s="220"/>
      <c r="P156" s="220"/>
    </row>
    <row r="157" spans="1:16" s="185" customFormat="1" ht="15.75" x14ac:dyDescent="0.25">
      <c r="A157" s="216"/>
    </row>
    <row r="158" spans="1:16" s="220" customFormat="1" ht="20.25" x14ac:dyDescent="0.3">
      <c r="A158" s="184" t="s">
        <v>1397</v>
      </c>
      <c r="B158" s="306" t="s">
        <v>1398</v>
      </c>
      <c r="C158" s="306"/>
      <c r="D158" s="306"/>
      <c r="E158" s="306"/>
      <c r="F158" s="265"/>
      <c r="G158" s="265"/>
      <c r="H158" s="307">
        <v>33514436595</v>
      </c>
      <c r="I158" s="265"/>
      <c r="J158" s="265"/>
      <c r="K158" s="308"/>
      <c r="L158" s="308"/>
    </row>
    <row r="159" spans="1:16" s="220" customFormat="1" ht="20.25" x14ac:dyDescent="0.3">
      <c r="A159" s="184"/>
      <c r="B159" s="265"/>
      <c r="C159" s="265"/>
      <c r="D159" s="265"/>
      <c r="E159" s="265"/>
      <c r="F159" s="265"/>
      <c r="G159" s="265"/>
      <c r="H159" s="265"/>
      <c r="I159" s="265"/>
      <c r="J159" s="265"/>
      <c r="K159" s="265"/>
      <c r="L159" s="265"/>
    </row>
    <row r="160" spans="1:16" s="220" customFormat="1" ht="20.25" x14ac:dyDescent="0.3">
      <c r="A160" s="184"/>
      <c r="B160" s="309" t="s">
        <v>1399</v>
      </c>
      <c r="C160" s="309"/>
      <c r="D160" s="309"/>
      <c r="E160" s="309"/>
      <c r="F160" s="265"/>
      <c r="G160" s="265"/>
      <c r="H160" s="310">
        <v>48600858389.114296</v>
      </c>
      <c r="I160" s="265"/>
      <c r="J160" s="265" t="s">
        <v>1400</v>
      </c>
      <c r="K160" s="265"/>
      <c r="L160" s="311">
        <v>51154951058.216225</v>
      </c>
    </row>
    <row r="161" spans="1:16" s="220" customFormat="1" ht="23.25" x14ac:dyDescent="0.3">
      <c r="A161" s="184"/>
      <c r="B161" s="312" t="s">
        <v>1401</v>
      </c>
      <c r="C161" s="312"/>
      <c r="D161" s="313"/>
      <c r="E161" s="313"/>
      <c r="F161" s="265"/>
      <c r="G161" s="265"/>
      <c r="H161" s="314"/>
      <c r="I161" s="265"/>
      <c r="J161" s="265" t="s">
        <v>1402</v>
      </c>
      <c r="K161" s="265"/>
      <c r="L161" s="311">
        <v>48600858389.114296</v>
      </c>
    </row>
    <row r="162" spans="1:16" s="185" customFormat="1" ht="23.25" x14ac:dyDescent="0.3">
      <c r="A162" s="184"/>
      <c r="B162" s="312" t="s">
        <v>1403</v>
      </c>
      <c r="C162" s="312"/>
      <c r="D162" s="265"/>
      <c r="E162" s="265"/>
      <c r="F162" s="265"/>
      <c r="G162" s="265"/>
      <c r="H162" s="314"/>
      <c r="I162" s="265"/>
      <c r="J162" s="265" t="s">
        <v>1404</v>
      </c>
      <c r="K162" s="265"/>
      <c r="L162" s="315">
        <v>0.95</v>
      </c>
      <c r="M162" s="220"/>
      <c r="N162" s="220"/>
      <c r="O162" s="220"/>
      <c r="P162" s="220"/>
    </row>
    <row r="163" spans="1:16" s="185" customFormat="1" ht="20.25" x14ac:dyDescent="0.3">
      <c r="A163" s="184"/>
      <c r="B163" s="265" t="s">
        <v>1405</v>
      </c>
      <c r="C163" s="265"/>
      <c r="D163" s="265"/>
      <c r="E163" s="265"/>
      <c r="F163" s="265"/>
      <c r="G163" s="265"/>
      <c r="H163" s="316">
        <v>0</v>
      </c>
      <c r="I163" s="265"/>
      <c r="J163" s="265" t="s">
        <v>1406</v>
      </c>
      <c r="K163" s="265"/>
      <c r="L163" s="317">
        <v>0.97</v>
      </c>
      <c r="M163" s="220"/>
      <c r="N163" s="220"/>
      <c r="O163" s="220"/>
      <c r="P163" s="220"/>
    </row>
    <row r="164" spans="1:16" s="185" customFormat="1" ht="20.25" x14ac:dyDescent="0.3">
      <c r="A164" s="184"/>
      <c r="B164" s="265" t="s">
        <v>1407</v>
      </c>
      <c r="C164" s="265"/>
      <c r="D164" s="265"/>
      <c r="E164" s="265"/>
      <c r="F164" s="265"/>
      <c r="G164" s="265"/>
      <c r="H164" s="316"/>
      <c r="I164" s="265"/>
      <c r="J164" s="265"/>
      <c r="K164" s="265"/>
      <c r="L164" s="265"/>
      <c r="M164" s="220"/>
      <c r="N164" s="220"/>
      <c r="O164" s="220"/>
      <c r="P164" s="220"/>
    </row>
    <row r="165" spans="1:16" s="185" customFormat="1" ht="20.25" x14ac:dyDescent="0.3">
      <c r="A165" s="184"/>
      <c r="B165" s="312" t="s">
        <v>1408</v>
      </c>
      <c r="C165" s="312"/>
      <c r="D165" s="313"/>
      <c r="E165" s="313"/>
      <c r="F165" s="265"/>
      <c r="G165" s="265"/>
      <c r="H165" s="310">
        <v>100</v>
      </c>
      <c r="I165" s="265"/>
      <c r="J165" s="309" t="s">
        <v>1409</v>
      </c>
      <c r="K165" s="309"/>
      <c r="L165" s="318">
        <v>1.03</v>
      </c>
      <c r="M165" s="220"/>
      <c r="N165" s="220"/>
      <c r="O165" s="220"/>
      <c r="P165" s="220"/>
    </row>
    <row r="166" spans="1:16" s="205" customFormat="1" ht="23.25" x14ac:dyDescent="0.3">
      <c r="A166" s="206"/>
      <c r="B166" s="312" t="s">
        <v>1410</v>
      </c>
      <c r="C166" s="319"/>
      <c r="D166" s="319"/>
      <c r="E166" s="319"/>
      <c r="F166" s="309"/>
      <c r="G166" s="309"/>
      <c r="H166" s="320">
        <v>0</v>
      </c>
      <c r="I166" s="309"/>
      <c r="J166" s="265" t="s">
        <v>1411</v>
      </c>
      <c r="K166" s="265"/>
      <c r="L166" s="321">
        <v>1.052631578839055</v>
      </c>
      <c r="M166" s="322"/>
      <c r="N166" s="322"/>
      <c r="O166" s="322"/>
      <c r="P166" s="322"/>
    </row>
    <row r="167" spans="1:16" s="185" customFormat="1" ht="20.25" x14ac:dyDescent="0.3">
      <c r="A167" s="184"/>
      <c r="B167" s="312" t="s">
        <v>1412</v>
      </c>
      <c r="C167" s="312"/>
      <c r="D167" s="313"/>
      <c r="E167" s="313"/>
      <c r="F167" s="265"/>
      <c r="G167" s="265"/>
      <c r="H167" s="316">
        <v>0</v>
      </c>
      <c r="I167" s="265"/>
      <c r="M167" s="220"/>
      <c r="N167" s="220"/>
      <c r="O167" s="220"/>
      <c r="P167" s="220"/>
    </row>
    <row r="168" spans="1:16" s="185" customFormat="1" ht="20.25" x14ac:dyDescent="0.3">
      <c r="A168" s="184"/>
      <c r="B168" s="265" t="s">
        <v>1413</v>
      </c>
      <c r="C168" s="265"/>
      <c r="D168" s="265"/>
      <c r="E168" s="265"/>
      <c r="F168" s="265"/>
      <c r="G168" s="265"/>
      <c r="H168" s="316">
        <v>0</v>
      </c>
      <c r="I168" s="265"/>
      <c r="J168" s="265"/>
      <c r="K168" s="265"/>
      <c r="L168" s="265"/>
      <c r="M168" s="220"/>
      <c r="N168" s="220"/>
      <c r="O168" s="220"/>
      <c r="P168" s="220"/>
    </row>
    <row r="169" spans="1:16" s="185" customFormat="1" ht="20.25" x14ac:dyDescent="0.3">
      <c r="A169" s="184"/>
      <c r="B169" s="265" t="s">
        <v>1414</v>
      </c>
      <c r="C169" s="265"/>
      <c r="D169" s="265"/>
      <c r="E169" s="265"/>
      <c r="F169" s="265"/>
      <c r="G169" s="265"/>
      <c r="H169" s="316">
        <v>0</v>
      </c>
      <c r="I169" s="265"/>
      <c r="J169" s="265"/>
      <c r="K169" s="265"/>
      <c r="L169" s="265"/>
      <c r="M169" s="220"/>
      <c r="N169" s="220"/>
      <c r="O169" s="220"/>
      <c r="P169" s="220"/>
    </row>
    <row r="170" spans="1:16" s="185" customFormat="1" ht="20.25" x14ac:dyDescent="0.3">
      <c r="A170" s="184"/>
      <c r="B170" s="265" t="s">
        <v>1415</v>
      </c>
      <c r="C170" s="265"/>
      <c r="D170" s="265"/>
      <c r="E170" s="265"/>
      <c r="F170" s="265"/>
      <c r="G170" s="265"/>
      <c r="H170" s="316">
        <v>0</v>
      </c>
      <c r="I170" s="265"/>
      <c r="J170" s="265"/>
      <c r="K170" s="265"/>
      <c r="L170" s="265"/>
      <c r="M170" s="220"/>
      <c r="N170" s="220"/>
      <c r="O170" s="220"/>
      <c r="P170" s="220"/>
    </row>
    <row r="171" spans="1:16" s="185" customFormat="1" ht="20.25" x14ac:dyDescent="0.3">
      <c r="A171" s="184"/>
      <c r="B171" s="265" t="s">
        <v>1416</v>
      </c>
      <c r="C171" s="265"/>
      <c r="D171" s="265"/>
      <c r="E171" s="265"/>
      <c r="F171" s="265"/>
      <c r="G171" s="265"/>
      <c r="H171" s="316">
        <v>0</v>
      </c>
      <c r="I171" s="265"/>
      <c r="J171" s="265"/>
      <c r="K171" s="265"/>
      <c r="L171" s="265"/>
      <c r="M171" s="220"/>
      <c r="N171" s="220"/>
      <c r="O171" s="220"/>
      <c r="P171" s="220"/>
    </row>
    <row r="172" spans="1:16" s="185" customFormat="1" ht="21" thickBot="1" x14ac:dyDescent="0.35">
      <c r="A172" s="184"/>
      <c r="B172" s="323" t="s">
        <v>1417</v>
      </c>
      <c r="C172" s="323"/>
      <c r="D172" s="324"/>
      <c r="E172" s="324"/>
      <c r="F172" s="265"/>
      <c r="G172" s="265"/>
      <c r="H172" s="325">
        <v>48600858489.114296</v>
      </c>
      <c r="I172" s="265"/>
      <c r="J172" s="265"/>
      <c r="K172" s="265"/>
      <c r="L172" s="265"/>
      <c r="M172" s="220"/>
      <c r="N172" s="220"/>
      <c r="O172" s="220"/>
      <c r="P172" s="220"/>
    </row>
    <row r="173" spans="1:16" s="185" customFormat="1" ht="21" thickTop="1" x14ac:dyDescent="0.3">
      <c r="A173" s="184"/>
      <c r="B173" s="265"/>
      <c r="C173" s="265"/>
      <c r="D173" s="265"/>
      <c r="E173" s="265"/>
      <c r="F173" s="265"/>
      <c r="G173" s="265"/>
      <c r="H173" s="265"/>
      <c r="I173" s="265"/>
      <c r="J173" s="265"/>
      <c r="K173" s="265"/>
      <c r="L173" s="265"/>
      <c r="M173" s="220"/>
      <c r="N173" s="220"/>
      <c r="O173" s="220"/>
      <c r="P173" s="220"/>
    </row>
    <row r="174" spans="1:16" s="185" customFormat="1" ht="20.25" x14ac:dyDescent="0.3">
      <c r="A174" s="184" t="s">
        <v>1418</v>
      </c>
      <c r="B174" s="306" t="s">
        <v>1419</v>
      </c>
      <c r="C174" s="306"/>
      <c r="D174" s="306"/>
      <c r="E174" s="306"/>
      <c r="F174" s="265"/>
      <c r="G174" s="265"/>
      <c r="H174" s="326" t="s">
        <v>1735</v>
      </c>
      <c r="I174" s="265"/>
      <c r="J174" s="265"/>
      <c r="K174" s="265"/>
      <c r="L174" s="265"/>
      <c r="M174" s="220"/>
      <c r="N174" s="220"/>
      <c r="O174" s="220"/>
      <c r="P174" s="220"/>
    </row>
    <row r="175" spans="1:16" s="185" customFormat="1" ht="16.5" x14ac:dyDescent="0.25">
      <c r="A175" s="184"/>
      <c r="B175" s="327"/>
      <c r="C175" s="327"/>
      <c r="D175" s="327"/>
      <c r="E175" s="327"/>
      <c r="F175" s="327"/>
      <c r="G175" s="327"/>
      <c r="H175" s="327"/>
      <c r="I175" s="327"/>
      <c r="J175" s="327"/>
      <c r="K175" s="327"/>
      <c r="L175" s="327"/>
      <c r="M175" s="220"/>
      <c r="N175" s="220"/>
      <c r="O175" s="220"/>
      <c r="P175" s="220"/>
    </row>
    <row r="176" spans="1:16" s="185" customFormat="1" ht="25.5" customHeight="1" x14ac:dyDescent="0.25">
      <c r="A176" s="184"/>
      <c r="B176" s="248" t="s">
        <v>1420</v>
      </c>
      <c r="C176" s="328"/>
      <c r="D176" s="327"/>
      <c r="E176" s="327"/>
      <c r="F176" s="327"/>
      <c r="G176" s="327"/>
      <c r="H176" s="327"/>
      <c r="I176" s="327"/>
      <c r="J176" s="327"/>
      <c r="K176" s="327"/>
      <c r="L176" s="327"/>
      <c r="M176" s="220"/>
      <c r="N176" s="220"/>
      <c r="O176" s="220"/>
      <c r="P176" s="220"/>
    </row>
    <row r="177" spans="1:16" s="185" customFormat="1" ht="46.5" customHeight="1" x14ac:dyDescent="0.2">
      <c r="A177" s="184"/>
      <c r="B177" s="431" t="s">
        <v>1421</v>
      </c>
      <c r="C177" s="431"/>
      <c r="D177" s="431"/>
      <c r="E177" s="431"/>
      <c r="F177" s="431"/>
      <c r="G177" s="431"/>
      <c r="H177" s="431"/>
      <c r="I177" s="431"/>
      <c r="J177" s="431"/>
      <c r="K177" s="431"/>
      <c r="L177" s="431"/>
      <c r="M177" s="431"/>
      <c r="N177" s="220"/>
      <c r="O177" s="220"/>
      <c r="P177" s="220"/>
    </row>
    <row r="178" spans="1:16" s="185" customFormat="1" ht="10.5" customHeight="1" x14ac:dyDescent="0.2">
      <c r="A178" s="184"/>
      <c r="B178" s="220"/>
      <c r="C178" s="220"/>
      <c r="D178" s="220"/>
      <c r="E178" s="220"/>
      <c r="F178" s="220"/>
      <c r="G178" s="220"/>
      <c r="H178" s="220"/>
      <c r="I178" s="220"/>
      <c r="J178" s="220"/>
      <c r="K178" s="220"/>
      <c r="L178" s="220"/>
      <c r="M178" s="220"/>
      <c r="N178" s="220"/>
      <c r="O178" s="220"/>
      <c r="P178" s="220"/>
    </row>
    <row r="179" spans="1:16" s="185" customFormat="1" ht="23.25" x14ac:dyDescent="0.35">
      <c r="A179" s="184"/>
      <c r="B179" s="171" t="s">
        <v>1422</v>
      </c>
      <c r="C179" s="217"/>
      <c r="D179" s="329"/>
      <c r="E179" s="329"/>
      <c r="F179" s="329"/>
      <c r="G179" s="329"/>
      <c r="H179" s="329"/>
      <c r="I179" s="329"/>
      <c r="J179" s="329"/>
      <c r="K179" s="329"/>
      <c r="L179" s="329"/>
      <c r="M179" s="219"/>
      <c r="N179" s="220"/>
      <c r="O179" s="220"/>
      <c r="P179" s="220"/>
    </row>
    <row r="180" spans="1:16" s="185" customFormat="1" ht="15.75" x14ac:dyDescent="0.25">
      <c r="A180" s="216"/>
    </row>
    <row r="181" spans="1:16" s="185" customFormat="1" ht="20.25" x14ac:dyDescent="0.3">
      <c r="A181" s="184" t="s">
        <v>1423</v>
      </c>
      <c r="B181" s="192" t="s">
        <v>1424</v>
      </c>
      <c r="C181" s="192"/>
      <c r="D181" s="192"/>
      <c r="E181" s="192"/>
      <c r="F181" s="192"/>
      <c r="G181" s="192"/>
      <c r="H181" s="330">
        <v>33950671738.753689</v>
      </c>
    </row>
    <row r="182" spans="1:16" s="185" customFormat="1" ht="20.25" x14ac:dyDescent="0.3">
      <c r="A182" s="184"/>
      <c r="B182" s="183"/>
      <c r="C182" s="183"/>
      <c r="D182" s="183"/>
      <c r="E182" s="183"/>
      <c r="F182" s="183"/>
      <c r="G182" s="183"/>
      <c r="H182" s="183"/>
    </row>
    <row r="183" spans="1:16" s="185" customFormat="1" ht="23.25" customHeight="1" x14ac:dyDescent="0.3">
      <c r="A183" s="184"/>
      <c r="B183" s="204" t="s">
        <v>1425</v>
      </c>
      <c r="C183" s="204"/>
      <c r="D183" s="204"/>
      <c r="E183" s="204"/>
      <c r="F183" s="183"/>
      <c r="G183" s="183"/>
      <c r="H183" s="310">
        <v>50423798592.169853</v>
      </c>
    </row>
    <row r="184" spans="1:16" s="185" customFormat="1" ht="23.25" customHeight="1" x14ac:dyDescent="0.3">
      <c r="A184" s="184"/>
      <c r="B184" s="183" t="s">
        <v>1405</v>
      </c>
      <c r="C184" s="183"/>
      <c r="D184" s="183"/>
      <c r="E184" s="183"/>
      <c r="F184" s="183"/>
      <c r="G184" s="183"/>
      <c r="H184" s="316">
        <v>0</v>
      </c>
    </row>
    <row r="185" spans="1:16" s="185" customFormat="1" ht="23.25" customHeight="1" x14ac:dyDescent="0.3">
      <c r="A185" s="184"/>
      <c r="B185" s="265" t="s">
        <v>1407</v>
      </c>
      <c r="C185" s="265"/>
      <c r="D185" s="265"/>
      <c r="E185" s="265"/>
      <c r="F185" s="265"/>
      <c r="G185" s="265"/>
      <c r="H185" s="316"/>
      <c r="I185" s="220"/>
      <c r="J185" s="220"/>
      <c r="K185" s="220"/>
      <c r="L185" s="220"/>
      <c r="M185" s="220"/>
      <c r="N185" s="220"/>
      <c r="O185" s="220"/>
      <c r="P185" s="220"/>
    </row>
    <row r="186" spans="1:16" s="185" customFormat="1" ht="23.25" customHeight="1" x14ac:dyDescent="0.3">
      <c r="A186" s="184"/>
      <c r="B186" s="312" t="s">
        <v>1408</v>
      </c>
      <c r="C186" s="312"/>
      <c r="D186" s="313"/>
      <c r="E186" s="313"/>
      <c r="F186" s="265"/>
      <c r="G186" s="265"/>
      <c r="H186" s="310">
        <v>100</v>
      </c>
      <c r="I186" s="220"/>
      <c r="J186" s="220"/>
      <c r="K186" s="220"/>
      <c r="L186" s="220"/>
      <c r="M186" s="220"/>
      <c r="N186" s="220"/>
      <c r="O186" s="220"/>
      <c r="P186" s="220"/>
    </row>
    <row r="187" spans="1:16" s="185" customFormat="1" ht="23.25" customHeight="1" x14ac:dyDescent="0.3">
      <c r="A187" s="184"/>
      <c r="B187" s="312" t="s">
        <v>1410</v>
      </c>
      <c r="C187" s="312"/>
      <c r="D187" s="313"/>
      <c r="E187" s="313"/>
      <c r="F187" s="265"/>
      <c r="G187" s="265"/>
      <c r="H187" s="316">
        <v>0</v>
      </c>
      <c r="I187" s="220"/>
      <c r="J187" s="220"/>
      <c r="K187" s="220"/>
      <c r="L187" s="220"/>
      <c r="M187" s="220"/>
      <c r="N187" s="220"/>
      <c r="O187" s="220"/>
      <c r="P187" s="220"/>
    </row>
    <row r="188" spans="1:16" s="185" customFormat="1" ht="23.25" customHeight="1" x14ac:dyDescent="0.3">
      <c r="A188" s="184"/>
      <c r="B188" s="312" t="s">
        <v>1412</v>
      </c>
      <c r="C188" s="312"/>
      <c r="D188" s="313"/>
      <c r="E188" s="313"/>
      <c r="F188" s="265"/>
      <c r="G188" s="265"/>
      <c r="H188" s="316">
        <v>0</v>
      </c>
      <c r="I188" s="220"/>
      <c r="J188" s="220"/>
      <c r="K188" s="220"/>
      <c r="L188" s="220"/>
      <c r="M188" s="220"/>
      <c r="N188" s="220"/>
      <c r="O188" s="220"/>
      <c r="P188" s="220"/>
    </row>
    <row r="189" spans="1:16" s="185" customFormat="1" ht="23.25" customHeight="1" x14ac:dyDescent="0.3">
      <c r="A189" s="184"/>
      <c r="B189" s="183" t="s">
        <v>1426</v>
      </c>
      <c r="C189" s="183"/>
      <c r="D189" s="183"/>
      <c r="E189" s="183"/>
      <c r="F189" s="183"/>
      <c r="G189" s="183"/>
      <c r="H189" s="316">
        <v>0</v>
      </c>
    </row>
    <row r="190" spans="1:16" s="185" customFormat="1" ht="23.25" customHeight="1" x14ac:dyDescent="0.3">
      <c r="A190" s="184"/>
      <c r="B190" s="183" t="s">
        <v>1414</v>
      </c>
      <c r="C190" s="183"/>
      <c r="D190" s="183"/>
      <c r="E190" s="183"/>
      <c r="F190" s="183"/>
      <c r="G190" s="183"/>
      <c r="H190" s="316">
        <v>0</v>
      </c>
    </row>
    <row r="191" spans="1:16" s="185" customFormat="1" ht="23.25" customHeight="1" x14ac:dyDescent="0.3">
      <c r="A191" s="184"/>
      <c r="B191" s="183" t="s">
        <v>1427</v>
      </c>
      <c r="C191" s="183"/>
      <c r="D191" s="183"/>
      <c r="E191" s="183"/>
      <c r="F191" s="183"/>
      <c r="G191" s="183"/>
      <c r="H191" s="316">
        <v>0</v>
      </c>
    </row>
    <row r="192" spans="1:16" s="185" customFormat="1" ht="23.25" customHeight="1" thickBot="1" x14ac:dyDescent="0.35">
      <c r="A192" s="184"/>
      <c r="B192" s="331" t="s">
        <v>1428</v>
      </c>
      <c r="C192" s="331"/>
      <c r="D192" s="192"/>
      <c r="E192" s="192"/>
      <c r="F192" s="183"/>
      <c r="G192" s="183"/>
      <c r="H192" s="332">
        <v>50423798692.169853</v>
      </c>
    </row>
    <row r="193" spans="1:13" s="185" customFormat="1" ht="21" thickTop="1" x14ac:dyDescent="0.3">
      <c r="A193" s="184"/>
      <c r="B193" s="183"/>
      <c r="C193" s="183"/>
      <c r="D193" s="183"/>
      <c r="E193" s="183"/>
      <c r="F193" s="183"/>
      <c r="G193" s="183"/>
      <c r="H193" s="183"/>
    </row>
    <row r="194" spans="1:13" s="185" customFormat="1" ht="20.25" x14ac:dyDescent="0.3">
      <c r="A194" s="184"/>
      <c r="B194" s="192" t="s">
        <v>1429</v>
      </c>
      <c r="C194" s="192"/>
      <c r="D194" s="192"/>
      <c r="E194" s="192"/>
      <c r="F194" s="183"/>
      <c r="G194" s="183"/>
      <c r="H194" s="333" t="s">
        <v>1735</v>
      </c>
    </row>
    <row r="195" spans="1:13" s="185" customFormat="1" ht="20.25" x14ac:dyDescent="0.3">
      <c r="A195" s="184"/>
      <c r="B195" s="192"/>
      <c r="C195" s="192"/>
      <c r="D195" s="192"/>
      <c r="E195" s="192"/>
      <c r="F195" s="183"/>
      <c r="G195" s="183"/>
      <c r="H195" s="333"/>
    </row>
    <row r="196" spans="1:13" s="185" customFormat="1" ht="20.25" x14ac:dyDescent="0.3">
      <c r="A196" s="184"/>
      <c r="B196" s="183" t="s">
        <v>1430</v>
      </c>
      <c r="C196" s="183"/>
      <c r="D196" s="192"/>
      <c r="E196" s="192"/>
      <c r="F196" s="183"/>
      <c r="G196" s="183"/>
      <c r="H196" s="334">
        <v>3.778121587775094</v>
      </c>
    </row>
    <row r="197" spans="1:13" s="185" customFormat="1" ht="21" x14ac:dyDescent="0.25">
      <c r="A197" s="184"/>
      <c r="B197" s="248" t="s">
        <v>1431</v>
      </c>
      <c r="C197" s="335"/>
      <c r="D197" s="335"/>
      <c r="E197" s="335"/>
      <c r="H197" s="336"/>
    </row>
    <row r="198" spans="1:13" s="185" customFormat="1" ht="24.75" customHeight="1" x14ac:dyDescent="0.25">
      <c r="A198" s="184"/>
      <c r="B198" s="335"/>
      <c r="C198" s="328"/>
      <c r="E198" s="335"/>
      <c r="H198" s="336"/>
    </row>
    <row r="199" spans="1:13" s="185" customFormat="1" ht="23.25" x14ac:dyDescent="0.35">
      <c r="A199" s="184"/>
      <c r="B199" s="171" t="s">
        <v>1432</v>
      </c>
      <c r="C199" s="217"/>
      <c r="D199" s="329"/>
      <c r="E199" s="329"/>
      <c r="F199" s="329"/>
      <c r="G199" s="329"/>
      <c r="H199" s="329"/>
      <c r="I199" s="329"/>
      <c r="J199" s="329"/>
      <c r="K199" s="329"/>
      <c r="L199" s="329"/>
      <c r="M199" s="219"/>
    </row>
    <row r="200" spans="1:13" s="185" customFormat="1" ht="17.25" customHeight="1" x14ac:dyDescent="0.25">
      <c r="A200" s="184"/>
      <c r="B200" s="335"/>
      <c r="C200" s="335"/>
      <c r="D200" s="335"/>
      <c r="E200" s="335"/>
      <c r="H200" s="336"/>
    </row>
    <row r="201" spans="1:13" s="183" customFormat="1" ht="21.75" customHeight="1" x14ac:dyDescent="0.3">
      <c r="A201" s="180"/>
      <c r="B201" s="183" t="s">
        <v>1433</v>
      </c>
      <c r="D201" s="192"/>
      <c r="E201" s="192"/>
      <c r="H201" s="212" t="s">
        <v>1434</v>
      </c>
    </row>
    <row r="202" spans="1:13" s="183" customFormat="1" ht="21.75" customHeight="1" x14ac:dyDescent="0.3">
      <c r="A202" s="180"/>
      <c r="B202" s="183" t="s">
        <v>1435</v>
      </c>
      <c r="D202" s="192"/>
      <c r="E202" s="192"/>
      <c r="H202" s="212" t="s">
        <v>1294</v>
      </c>
    </row>
    <row r="203" spans="1:13" s="183" customFormat="1" ht="21.75" customHeight="1" x14ac:dyDescent="0.3">
      <c r="A203" s="180"/>
      <c r="B203" s="183" t="s">
        <v>1436</v>
      </c>
      <c r="D203" s="192"/>
      <c r="E203" s="192"/>
      <c r="H203" s="212" t="s">
        <v>1294</v>
      </c>
    </row>
    <row r="204" spans="1:13" s="183" customFormat="1" ht="8.25" customHeight="1" x14ac:dyDescent="0.3">
      <c r="A204" s="180"/>
      <c r="B204" s="192"/>
      <c r="C204" s="192"/>
      <c r="D204" s="192"/>
      <c r="E204" s="192"/>
      <c r="H204" s="333"/>
    </row>
    <row r="205" spans="1:13" s="183" customFormat="1" ht="20.25" x14ac:dyDescent="0.3">
      <c r="A205" s="180"/>
      <c r="B205" s="192" t="s">
        <v>1432</v>
      </c>
      <c r="C205" s="192"/>
      <c r="D205" s="192"/>
      <c r="E205" s="192"/>
      <c r="H205" s="333" t="s">
        <v>1349</v>
      </c>
    </row>
    <row r="206" spans="1:13" s="185" customFormat="1" ht="24" customHeight="1" x14ac:dyDescent="0.25">
      <c r="A206" s="184"/>
      <c r="B206" s="335"/>
      <c r="C206" s="335"/>
      <c r="D206" s="335"/>
      <c r="E206" s="335"/>
      <c r="H206" s="336"/>
    </row>
    <row r="207" spans="1:13" s="338" customFormat="1" ht="23.25" x14ac:dyDescent="0.35">
      <c r="A207" s="184"/>
      <c r="B207" s="171" t="s">
        <v>1437</v>
      </c>
      <c r="C207" s="217"/>
      <c r="D207" s="217"/>
      <c r="E207" s="217"/>
      <c r="F207" s="217"/>
      <c r="G207" s="217"/>
      <c r="H207" s="217"/>
      <c r="I207" s="217"/>
      <c r="J207" s="217"/>
      <c r="K207" s="217"/>
      <c r="L207" s="217"/>
      <c r="M207" s="337"/>
    </row>
    <row r="208" spans="1:13" s="184" customFormat="1" ht="25.5" customHeight="1" x14ac:dyDescent="0.25">
      <c r="A208" s="216"/>
      <c r="B208" s="339"/>
      <c r="C208" s="340"/>
    </row>
    <row r="209" spans="1:10" s="220" customFormat="1" ht="23.25" customHeight="1" x14ac:dyDescent="0.3">
      <c r="A209" s="184" t="s">
        <v>1438</v>
      </c>
      <c r="B209" s="198" t="s">
        <v>1439</v>
      </c>
      <c r="C209" s="198"/>
      <c r="D209" s="183"/>
      <c r="E209" s="183"/>
      <c r="F209" s="183"/>
      <c r="G209" s="183"/>
      <c r="H209" s="341">
        <v>51903581392.119583</v>
      </c>
      <c r="I209" s="185"/>
    </row>
    <row r="210" spans="1:10" s="220" customFormat="1" ht="23.25" customHeight="1" x14ac:dyDescent="0.3">
      <c r="A210" s="184" t="s">
        <v>1440</v>
      </c>
      <c r="B210" s="198" t="s">
        <v>1441</v>
      </c>
      <c r="C210" s="198"/>
      <c r="D210" s="183"/>
      <c r="E210" s="183"/>
      <c r="F210" s="183"/>
      <c r="G210" s="183"/>
      <c r="H210" s="341">
        <v>51194484949.129883</v>
      </c>
      <c r="I210" s="185"/>
    </row>
    <row r="211" spans="1:10" s="220" customFormat="1" ht="23.25" customHeight="1" x14ac:dyDescent="0.3">
      <c r="A211" s="184" t="s">
        <v>1442</v>
      </c>
      <c r="B211" s="198" t="s">
        <v>1443</v>
      </c>
      <c r="C211" s="198"/>
      <c r="D211" s="183"/>
      <c r="E211" s="183"/>
      <c r="F211" s="183"/>
      <c r="G211" s="183"/>
      <c r="H211" s="342">
        <v>182768</v>
      </c>
      <c r="I211" s="184"/>
    </row>
    <row r="212" spans="1:10" s="220" customFormat="1" ht="23.25" customHeight="1" x14ac:dyDescent="0.3">
      <c r="A212" s="184" t="s">
        <v>1444</v>
      </c>
      <c r="B212" s="198" t="s">
        <v>1445</v>
      </c>
      <c r="C212" s="198"/>
      <c r="D212" s="183"/>
      <c r="E212" s="183"/>
      <c r="F212" s="183"/>
      <c r="G212" s="183"/>
      <c r="H212" s="343">
        <v>280106.39143137686</v>
      </c>
      <c r="I212" s="184"/>
      <c r="J212" s="344"/>
    </row>
    <row r="213" spans="1:10" s="220" customFormat="1" ht="27.75" customHeight="1" x14ac:dyDescent="0.3">
      <c r="A213" s="184" t="s">
        <v>1446</v>
      </c>
      <c r="B213" s="198" t="s">
        <v>1447</v>
      </c>
      <c r="C213" s="198"/>
      <c r="D213" s="183"/>
      <c r="E213" s="183"/>
      <c r="F213" s="183"/>
      <c r="G213" s="183"/>
      <c r="H213" s="342">
        <v>182768</v>
      </c>
      <c r="I213" s="184"/>
    </row>
    <row r="214" spans="1:10" s="220" customFormat="1" ht="25.5" customHeight="1" x14ac:dyDescent="0.3">
      <c r="A214" s="184" t="s">
        <v>1448</v>
      </c>
      <c r="B214" s="198" t="s">
        <v>1449</v>
      </c>
      <c r="C214" s="198"/>
      <c r="D214" s="183"/>
      <c r="E214" s="183"/>
      <c r="F214" s="183"/>
      <c r="G214" s="183"/>
      <c r="H214" s="342">
        <v>176564</v>
      </c>
      <c r="I214" s="184"/>
    </row>
    <row r="215" spans="1:10" s="220" customFormat="1" ht="20.25" x14ac:dyDescent="0.3">
      <c r="A215" s="184"/>
      <c r="B215" s="265"/>
      <c r="C215" s="265"/>
      <c r="D215" s="183"/>
      <c r="E215" s="183"/>
      <c r="F215" s="183"/>
      <c r="G215" s="183"/>
      <c r="H215" s="265"/>
      <c r="I215" s="184"/>
    </row>
    <row r="216" spans="1:10" s="220" customFormat="1" ht="24" customHeight="1" x14ac:dyDescent="0.3">
      <c r="A216" s="184" t="s">
        <v>1450</v>
      </c>
      <c r="B216" s="265" t="s">
        <v>1451</v>
      </c>
      <c r="C216" s="265"/>
      <c r="D216" s="183"/>
      <c r="E216" s="345"/>
      <c r="F216" s="183"/>
      <c r="G216" s="183"/>
      <c r="H216" s="346">
        <v>0.69713239979801078</v>
      </c>
      <c r="I216" s="184"/>
    </row>
    <row r="217" spans="1:10" s="220" customFormat="1" ht="24" customHeight="1" x14ac:dyDescent="0.3">
      <c r="A217" s="184" t="s">
        <v>1452</v>
      </c>
      <c r="B217" s="204" t="s">
        <v>1453</v>
      </c>
      <c r="C217" s="204"/>
      <c r="D217" s="204"/>
      <c r="E217" s="183"/>
      <c r="F217" s="183"/>
      <c r="G217" s="183"/>
      <c r="H217" s="346">
        <v>0.69713239979801078</v>
      </c>
      <c r="I217" s="184"/>
    </row>
    <row r="218" spans="1:10" s="220" customFormat="1" ht="24" customHeight="1" x14ac:dyDescent="0.3">
      <c r="A218" s="184"/>
      <c r="B218" s="204" t="s">
        <v>1454</v>
      </c>
      <c r="C218" s="204"/>
      <c r="D218" s="204"/>
      <c r="E218" s="183"/>
      <c r="F218" s="183"/>
      <c r="G218" s="183"/>
      <c r="H218" s="346">
        <v>0.54764411778235411</v>
      </c>
      <c r="I218" s="184"/>
    </row>
    <row r="219" spans="1:10" s="220" customFormat="1" ht="24" customHeight="1" x14ac:dyDescent="0.3">
      <c r="A219" s="184" t="s">
        <v>1455</v>
      </c>
      <c r="B219" s="198" t="s">
        <v>1456</v>
      </c>
      <c r="C219" s="198"/>
      <c r="D219" s="183"/>
      <c r="E219" s="183"/>
      <c r="F219" s="183"/>
      <c r="G219" s="183"/>
      <c r="H219" s="347">
        <v>32.02848169158063</v>
      </c>
      <c r="I219" s="184"/>
    </row>
    <row r="220" spans="1:10" s="220" customFormat="1" ht="24" customHeight="1" x14ac:dyDescent="0.3">
      <c r="A220" s="184" t="s">
        <v>1457</v>
      </c>
      <c r="B220" s="198" t="s">
        <v>1458</v>
      </c>
      <c r="C220" s="198"/>
      <c r="D220" s="183"/>
      <c r="E220" s="183"/>
      <c r="F220" s="183"/>
      <c r="G220" s="183"/>
      <c r="H220" s="346">
        <v>2.8473369921833139E-2</v>
      </c>
      <c r="I220" s="184"/>
    </row>
    <row r="221" spans="1:10" s="220" customFormat="1" ht="24" customHeight="1" x14ac:dyDescent="0.3">
      <c r="A221" s="184" t="s">
        <v>1459</v>
      </c>
      <c r="B221" s="198" t="s">
        <v>1460</v>
      </c>
      <c r="C221" s="198"/>
      <c r="D221" s="183"/>
      <c r="E221" s="183"/>
      <c r="F221" s="183"/>
      <c r="G221" s="183"/>
      <c r="H221" s="347">
        <v>52.163433431285014</v>
      </c>
      <c r="I221" s="184"/>
    </row>
    <row r="222" spans="1:10" s="220" customFormat="1" ht="25.5" customHeight="1" x14ac:dyDescent="0.3">
      <c r="A222" s="184" t="s">
        <v>1461</v>
      </c>
      <c r="B222" s="198" t="s">
        <v>1462</v>
      </c>
      <c r="C222" s="198"/>
      <c r="D222" s="183"/>
      <c r="E222" s="183"/>
      <c r="F222" s="183"/>
      <c r="G222" s="183"/>
      <c r="H222" s="347">
        <v>30.871681859272464</v>
      </c>
      <c r="I222" s="184"/>
    </row>
    <row r="223" spans="1:10" s="220" customFormat="1" ht="18.75" customHeight="1" x14ac:dyDescent="0.25">
      <c r="A223" s="184"/>
      <c r="B223" s="348"/>
      <c r="C223" s="349"/>
      <c r="D223" s="234"/>
      <c r="E223" s="234"/>
      <c r="F223" s="234"/>
      <c r="G223" s="234"/>
      <c r="H223" s="350"/>
      <c r="I223" s="185"/>
    </row>
    <row r="224" spans="1:10" s="220" customFormat="1" ht="15" x14ac:dyDescent="0.2">
      <c r="A224" s="184"/>
      <c r="C224" s="185"/>
      <c r="D224" s="185"/>
      <c r="E224" s="185"/>
      <c r="F224" s="185"/>
      <c r="G224" s="185"/>
      <c r="H224" s="185"/>
      <c r="I224" s="197"/>
    </row>
    <row r="225" spans="1:13" s="338" customFormat="1" ht="21" x14ac:dyDescent="0.25">
      <c r="A225" s="184"/>
      <c r="B225" s="351" t="s">
        <v>1463</v>
      </c>
      <c r="C225" s="352"/>
      <c r="D225" s="352"/>
      <c r="E225" s="352"/>
      <c r="F225" s="352"/>
      <c r="G225" s="352"/>
      <c r="H225" s="352"/>
      <c r="I225" s="352"/>
      <c r="J225" s="352"/>
      <c r="K225" s="352"/>
      <c r="L225" s="352"/>
      <c r="M225" s="185"/>
    </row>
    <row r="226" spans="1:13" s="338" customFormat="1" ht="21" x14ac:dyDescent="0.25">
      <c r="A226" s="184"/>
      <c r="B226" s="247" t="s">
        <v>1464</v>
      </c>
      <c r="C226" s="352"/>
      <c r="D226" s="352"/>
      <c r="E226" s="352"/>
      <c r="F226" s="352"/>
      <c r="G226" s="352"/>
      <c r="H226" s="352"/>
      <c r="I226" s="352"/>
      <c r="J226" s="352"/>
      <c r="K226" s="352"/>
      <c r="L226" s="352"/>
      <c r="M226" s="185"/>
    </row>
    <row r="227" spans="1:13" s="171" customFormat="1" ht="23.25" x14ac:dyDescent="0.35">
      <c r="B227" s="171" t="s">
        <v>1465</v>
      </c>
    </row>
    <row r="228" spans="1:13" s="185" customFormat="1" ht="18" x14ac:dyDescent="0.25">
      <c r="A228" s="216"/>
      <c r="B228" s="253"/>
      <c r="C228" s="253"/>
      <c r="D228" s="253"/>
      <c r="E228" s="352"/>
      <c r="F228" s="352"/>
      <c r="G228" s="352"/>
      <c r="H228" s="352"/>
      <c r="I228" s="352"/>
      <c r="J228" s="352"/>
      <c r="K228" s="352"/>
      <c r="L228" s="352"/>
      <c r="M228" s="184"/>
    </row>
    <row r="229" spans="1:13" s="220" customFormat="1" ht="20.25" x14ac:dyDescent="0.3">
      <c r="A229" s="184"/>
      <c r="B229" s="183"/>
      <c r="C229" s="183"/>
      <c r="D229" s="183"/>
      <c r="E229" s="183"/>
      <c r="F229" s="353" t="s">
        <v>1466</v>
      </c>
      <c r="G229" s="353" t="s">
        <v>1467</v>
      </c>
      <c r="H229" s="353" t="s">
        <v>735</v>
      </c>
      <c r="I229" s="353" t="s">
        <v>1468</v>
      </c>
    </row>
    <row r="230" spans="1:13" s="185" customFormat="1" ht="20.25" x14ac:dyDescent="0.3">
      <c r="A230" s="184" t="s">
        <v>1469</v>
      </c>
      <c r="B230" s="183" t="s">
        <v>1470</v>
      </c>
      <c r="C230" s="183"/>
      <c r="D230" s="183"/>
      <c r="E230" s="183"/>
      <c r="F230" s="354">
        <v>51194484949.129883</v>
      </c>
      <c r="G230" s="355">
        <v>1</v>
      </c>
      <c r="H230" s="354">
        <v>182768</v>
      </c>
      <c r="I230" s="355">
        <v>1</v>
      </c>
    </row>
    <row r="231" spans="1:13" s="185" customFormat="1" ht="7.5" customHeight="1" x14ac:dyDescent="0.3">
      <c r="A231" s="184"/>
      <c r="B231" s="183"/>
      <c r="C231" s="183"/>
      <c r="D231" s="183"/>
      <c r="E231" s="183"/>
      <c r="F231" s="354"/>
      <c r="G231" s="355"/>
      <c r="H231" s="354"/>
      <c r="I231" s="355"/>
    </row>
    <row r="232" spans="1:13" s="220" customFormat="1" ht="21" x14ac:dyDescent="0.25">
      <c r="A232" s="184"/>
      <c r="B232" s="351" t="s">
        <v>1471</v>
      </c>
      <c r="C232" s="164"/>
    </row>
    <row r="233" spans="1:13" s="171" customFormat="1" ht="23.25" x14ac:dyDescent="0.35">
      <c r="B233" s="171" t="s">
        <v>1472</v>
      </c>
    </row>
    <row r="234" spans="1:13" s="220" customFormat="1" ht="15" x14ac:dyDescent="0.2">
      <c r="A234" s="184"/>
    </row>
    <row r="235" spans="1:13" s="359" customFormat="1" ht="20.25" x14ac:dyDescent="0.3">
      <c r="A235" s="184" t="s">
        <v>1473</v>
      </c>
      <c r="B235" s="356" t="s">
        <v>1221</v>
      </c>
      <c r="C235" s="357"/>
      <c r="D235" s="357"/>
      <c r="E235" s="357"/>
      <c r="F235" s="353" t="s">
        <v>1466</v>
      </c>
      <c r="G235" s="353" t="s">
        <v>1467</v>
      </c>
      <c r="H235" s="353" t="s">
        <v>735</v>
      </c>
      <c r="I235" s="353" t="s">
        <v>1468</v>
      </c>
      <c r="J235" s="358"/>
      <c r="L235" s="360"/>
      <c r="M235" s="360"/>
    </row>
    <row r="236" spans="1:13" s="220" customFormat="1" ht="20.25" x14ac:dyDescent="0.3">
      <c r="A236" s="184" t="s">
        <v>1474</v>
      </c>
      <c r="B236" s="241" t="s">
        <v>1229</v>
      </c>
      <c r="C236" s="241"/>
      <c r="D236" s="241"/>
      <c r="E236" s="241"/>
      <c r="F236" s="361">
        <v>41867789955.649284</v>
      </c>
      <c r="G236" s="362">
        <v>0.81781836456118784</v>
      </c>
      <c r="H236" s="361">
        <v>150509</v>
      </c>
      <c r="I236" s="362">
        <v>0.82349754880504245</v>
      </c>
      <c r="J236" s="255"/>
      <c r="K236" s="255"/>
      <c r="L236" s="185"/>
      <c r="M236" s="185"/>
    </row>
    <row r="237" spans="1:13" s="220" customFormat="1" ht="20.25" x14ac:dyDescent="0.3">
      <c r="A237" s="184" t="s">
        <v>1475</v>
      </c>
      <c r="B237" s="241" t="s">
        <v>1476</v>
      </c>
      <c r="C237" s="241"/>
      <c r="D237" s="241"/>
      <c r="E237" s="241"/>
      <c r="F237" s="361">
        <v>9326694993.480032</v>
      </c>
      <c r="G237" s="362">
        <v>0.18218163543881213</v>
      </c>
      <c r="H237" s="361">
        <v>32259</v>
      </c>
      <c r="I237" s="362">
        <v>0.17650245119495755</v>
      </c>
      <c r="J237" s="255"/>
      <c r="K237" s="255"/>
      <c r="L237" s="185"/>
      <c r="M237" s="185"/>
    </row>
    <row r="238" spans="1:13" s="220" customFormat="1" ht="21" thickBot="1" x14ac:dyDescent="0.35">
      <c r="A238" s="184"/>
      <c r="B238" s="210" t="s">
        <v>103</v>
      </c>
      <c r="C238" s="210"/>
      <c r="D238" s="210"/>
      <c r="E238" s="210"/>
      <c r="F238" s="363">
        <v>51194484949.129318</v>
      </c>
      <c r="G238" s="364">
        <v>1</v>
      </c>
      <c r="H238" s="365">
        <v>182768</v>
      </c>
      <c r="I238" s="364">
        <v>1</v>
      </c>
      <c r="J238" s="366"/>
      <c r="K238" s="366"/>
      <c r="L238" s="185"/>
      <c r="M238" s="185"/>
    </row>
    <row r="239" spans="1:13" s="220" customFormat="1" ht="16.5" thickTop="1" x14ac:dyDescent="0.25">
      <c r="A239" s="184"/>
      <c r="B239" s="367"/>
      <c r="C239" s="367"/>
      <c r="D239" s="367"/>
      <c r="E239" s="367"/>
      <c r="F239" s="255"/>
      <c r="G239" s="255"/>
      <c r="H239" s="255"/>
      <c r="I239" s="368"/>
      <c r="J239" s="366"/>
      <c r="K239" s="366"/>
      <c r="L239" s="185"/>
      <c r="M239" s="185"/>
    </row>
    <row r="240" spans="1:13" s="171" customFormat="1" ht="23.25" x14ac:dyDescent="0.35">
      <c r="B240" s="171" t="s">
        <v>1477</v>
      </c>
    </row>
    <row r="241" spans="1:13" s="185" customFormat="1" ht="20.25" x14ac:dyDescent="0.3">
      <c r="A241" s="184"/>
      <c r="B241" s="183"/>
      <c r="C241" s="183"/>
      <c r="D241" s="183"/>
      <c r="E241" s="183"/>
      <c r="F241" s="354"/>
      <c r="G241" s="355"/>
      <c r="H241" s="183"/>
      <c r="I241" s="183"/>
    </row>
    <row r="242" spans="1:13" s="359" customFormat="1" ht="20.25" x14ac:dyDescent="0.3">
      <c r="A242" s="251" t="s">
        <v>1478</v>
      </c>
      <c r="B242" s="369" t="s">
        <v>1479</v>
      </c>
      <c r="C242" s="369"/>
      <c r="D242" s="369"/>
      <c r="E242" s="369"/>
      <c r="F242" s="353" t="s">
        <v>1466</v>
      </c>
      <c r="G242" s="353" t="s">
        <v>1468</v>
      </c>
      <c r="H242" s="353" t="s">
        <v>735</v>
      </c>
      <c r="I242" s="353" t="s">
        <v>1468</v>
      </c>
      <c r="L242" s="360"/>
    </row>
    <row r="243" spans="1:13" s="220" customFormat="1" ht="20.25" x14ac:dyDescent="0.3">
      <c r="A243" s="251" t="s">
        <v>1480</v>
      </c>
      <c r="B243" s="241" t="s">
        <v>1481</v>
      </c>
      <c r="C243" s="241"/>
      <c r="D243" s="241"/>
      <c r="E243" s="241"/>
      <c r="F243" s="361">
        <v>6477941.4399999985</v>
      </c>
      <c r="G243" s="362">
        <v>1.2653592367296772E-4</v>
      </c>
      <c r="H243" s="361">
        <v>33</v>
      </c>
      <c r="I243" s="362">
        <v>1.805567714260702E-4</v>
      </c>
      <c r="J243" s="255"/>
      <c r="K243" s="255"/>
      <c r="L243" s="185"/>
    </row>
    <row r="244" spans="1:13" s="220" customFormat="1" ht="20.25" x14ac:dyDescent="0.3">
      <c r="A244" s="251" t="s">
        <v>1482</v>
      </c>
      <c r="B244" s="241" t="s">
        <v>1483</v>
      </c>
      <c r="C244" s="241"/>
      <c r="D244" s="241"/>
      <c r="E244" s="241"/>
      <c r="F244" s="361">
        <v>17185668.400000002</v>
      </c>
      <c r="G244" s="362">
        <v>3.3569374547037187E-4</v>
      </c>
      <c r="H244" s="361">
        <v>58</v>
      </c>
      <c r="I244" s="362">
        <v>3.1734220432460826E-4</v>
      </c>
      <c r="J244" s="255"/>
      <c r="K244" s="255"/>
      <c r="L244" s="185"/>
    </row>
    <row r="245" spans="1:13" s="220" customFormat="1" ht="20.25" x14ac:dyDescent="0.3">
      <c r="A245" s="251" t="s">
        <v>1484</v>
      </c>
      <c r="B245" s="241" t="s">
        <v>1485</v>
      </c>
      <c r="C245" s="241"/>
      <c r="D245" s="241"/>
      <c r="E245" s="241"/>
      <c r="F245" s="361">
        <v>11668472057.529953</v>
      </c>
      <c r="G245" s="362">
        <v>0.22792439594078318</v>
      </c>
      <c r="H245" s="361">
        <v>39689</v>
      </c>
      <c r="I245" s="362">
        <v>0.21715508185240304</v>
      </c>
      <c r="J245" s="255"/>
      <c r="K245" s="255"/>
      <c r="L245" s="185"/>
    </row>
    <row r="246" spans="1:13" s="220" customFormat="1" ht="20.25" x14ac:dyDescent="0.3">
      <c r="A246" s="251" t="s">
        <v>1486</v>
      </c>
      <c r="B246" s="241" t="s">
        <v>1487</v>
      </c>
      <c r="C246" s="241"/>
      <c r="D246" s="241"/>
      <c r="E246" s="241"/>
      <c r="F246" s="361">
        <v>23397279636.549881</v>
      </c>
      <c r="G246" s="362">
        <v>0.45702734698471714</v>
      </c>
      <c r="H246" s="361">
        <v>83402</v>
      </c>
      <c r="I246" s="362">
        <v>0.45632714698415477</v>
      </c>
      <c r="J246" s="255"/>
      <c r="K246" s="255"/>
      <c r="L246" s="185"/>
    </row>
    <row r="247" spans="1:13" s="220" customFormat="1" ht="20.25" x14ac:dyDescent="0.3">
      <c r="A247" s="251" t="s">
        <v>1488</v>
      </c>
      <c r="B247" s="241" t="s">
        <v>1489</v>
      </c>
      <c r="C247" s="241"/>
      <c r="D247" s="241"/>
      <c r="E247" s="241"/>
      <c r="F247" s="361">
        <v>14285205060.140087</v>
      </c>
      <c r="G247" s="362">
        <v>0.27903796813923942</v>
      </c>
      <c r="H247" s="361">
        <v>51288</v>
      </c>
      <c r="I247" s="362">
        <v>0.28061805130000878</v>
      </c>
      <c r="J247" s="255"/>
      <c r="K247" s="255"/>
      <c r="L247" s="185"/>
    </row>
    <row r="248" spans="1:13" s="220" customFormat="1" ht="20.25" x14ac:dyDescent="0.3">
      <c r="A248" s="251" t="s">
        <v>1490</v>
      </c>
      <c r="B248" s="241" t="s">
        <v>1491</v>
      </c>
      <c r="C248" s="241"/>
      <c r="D248" s="241"/>
      <c r="E248" s="241"/>
      <c r="F248" s="361">
        <v>1371048104.8099985</v>
      </c>
      <c r="G248" s="362">
        <v>2.6781168053011152E-2</v>
      </c>
      <c r="H248" s="361">
        <v>6148</v>
      </c>
      <c r="I248" s="362">
        <v>3.3638273658408477E-2</v>
      </c>
      <c r="J248" s="255"/>
      <c r="K248" s="255"/>
      <c r="L248" s="185"/>
    </row>
    <row r="249" spans="1:13" s="220" customFormat="1" ht="20.25" x14ac:dyDescent="0.3">
      <c r="A249" s="251" t="s">
        <v>1492</v>
      </c>
      <c r="B249" s="241" t="s">
        <v>1493</v>
      </c>
      <c r="C249" s="241"/>
      <c r="D249" s="241"/>
      <c r="E249" s="241"/>
      <c r="F249" s="361">
        <v>448816480.25999987</v>
      </c>
      <c r="G249" s="362">
        <v>8.7668912131057142E-3</v>
      </c>
      <c r="H249" s="361">
        <v>2150</v>
      </c>
      <c r="I249" s="362">
        <v>1.1763547229274271E-2</v>
      </c>
      <c r="J249" s="255"/>
      <c r="K249" s="255"/>
      <c r="L249" s="185"/>
    </row>
    <row r="250" spans="1:13" s="220" customFormat="1" ht="21" thickBot="1" x14ac:dyDescent="0.35">
      <c r="A250" s="251"/>
      <c r="B250" s="210" t="s">
        <v>103</v>
      </c>
      <c r="C250" s="210"/>
      <c r="D250" s="210"/>
      <c r="E250" s="210"/>
      <c r="F250" s="370">
        <v>51194484949.129921</v>
      </c>
      <c r="G250" s="371">
        <v>0.99999999999999989</v>
      </c>
      <c r="H250" s="372">
        <v>182768</v>
      </c>
      <c r="I250" s="371">
        <v>1</v>
      </c>
      <c r="J250" s="366"/>
      <c r="K250" s="366"/>
      <c r="L250" s="185"/>
    </row>
    <row r="251" spans="1:13" s="185" customFormat="1" ht="21" thickTop="1" x14ac:dyDescent="0.3">
      <c r="A251" s="184"/>
      <c r="B251" s="183"/>
      <c r="C251" s="183"/>
      <c r="D251" s="183"/>
      <c r="E251" s="183"/>
      <c r="F251" s="354"/>
      <c r="G251" s="355"/>
      <c r="H251" s="183"/>
      <c r="I251" s="183"/>
    </row>
    <row r="252" spans="1:13" s="171" customFormat="1" ht="23.25" x14ac:dyDescent="0.35">
      <c r="B252" s="171" t="s">
        <v>1494</v>
      </c>
    </row>
    <row r="253" spans="1:13" s="185" customFormat="1" ht="20.25" x14ac:dyDescent="0.3">
      <c r="A253" s="184"/>
      <c r="B253" s="183"/>
      <c r="C253" s="183"/>
      <c r="D253" s="183"/>
      <c r="E253" s="183"/>
      <c r="F253" s="354"/>
      <c r="G253" s="355"/>
      <c r="H253" s="183"/>
      <c r="I253" s="183"/>
    </row>
    <row r="254" spans="1:13" s="359" customFormat="1" ht="20.25" x14ac:dyDescent="0.3">
      <c r="A254" s="184" t="s">
        <v>1495</v>
      </c>
      <c r="B254" s="369" t="s">
        <v>1496</v>
      </c>
      <c r="C254" s="369"/>
      <c r="D254" s="369"/>
      <c r="E254" s="369"/>
      <c r="F254" s="353" t="s">
        <v>1466</v>
      </c>
      <c r="G254" s="353" t="s">
        <v>1467</v>
      </c>
      <c r="H254" s="353" t="s">
        <v>735</v>
      </c>
      <c r="I254" s="353" t="s">
        <v>1468</v>
      </c>
      <c r="L254" s="360"/>
      <c r="M254" s="360"/>
    </row>
    <row r="255" spans="1:13" s="220" customFormat="1" ht="20.25" x14ac:dyDescent="0.3">
      <c r="A255" s="184" t="s">
        <v>1497</v>
      </c>
      <c r="B255" s="241" t="s">
        <v>1498</v>
      </c>
      <c r="C255" s="241"/>
      <c r="D255" s="241"/>
      <c r="E255" s="241"/>
      <c r="F255" s="361">
        <v>8208231853.1900263</v>
      </c>
      <c r="G255" s="362">
        <v>0.16033429892587756</v>
      </c>
      <c r="H255" s="361">
        <v>29416</v>
      </c>
      <c r="I255" s="362">
        <v>0.16094721176573579</v>
      </c>
      <c r="K255" s="255"/>
      <c r="L255" s="185"/>
      <c r="M255" s="185"/>
    </row>
    <row r="256" spans="1:13" s="220" customFormat="1" ht="20.25" x14ac:dyDescent="0.3">
      <c r="A256" s="184" t="s">
        <v>1499</v>
      </c>
      <c r="B256" s="241" t="s">
        <v>1499</v>
      </c>
      <c r="C256" s="241"/>
      <c r="D256" s="241"/>
      <c r="E256" s="241"/>
      <c r="F256" s="361">
        <v>42986253095.939209</v>
      </c>
      <c r="G256" s="362">
        <v>0.83966570107412242</v>
      </c>
      <c r="H256" s="361">
        <v>153352</v>
      </c>
      <c r="I256" s="362">
        <v>0.83905278823426421</v>
      </c>
      <c r="K256" s="255"/>
      <c r="L256" s="185"/>
      <c r="M256" s="185"/>
    </row>
    <row r="257" spans="1:18" s="220" customFormat="1" ht="21" thickBot="1" x14ac:dyDescent="0.35">
      <c r="A257" s="184"/>
      <c r="B257" s="210" t="s">
        <v>103</v>
      </c>
      <c r="C257" s="210"/>
      <c r="D257" s="210"/>
      <c r="E257" s="210"/>
      <c r="F257" s="363">
        <v>51194484949.129234</v>
      </c>
      <c r="G257" s="364">
        <v>1</v>
      </c>
      <c r="H257" s="363">
        <v>182768</v>
      </c>
      <c r="I257" s="364">
        <v>1</v>
      </c>
      <c r="K257" s="366"/>
      <c r="L257" s="185"/>
      <c r="M257" s="185"/>
    </row>
    <row r="258" spans="1:18" s="185" customFormat="1" ht="21" thickTop="1" x14ac:dyDescent="0.3">
      <c r="A258" s="184"/>
      <c r="B258" s="183"/>
      <c r="C258" s="183"/>
      <c r="D258" s="183"/>
      <c r="E258" s="183"/>
      <c r="F258" s="354"/>
      <c r="G258" s="355"/>
      <c r="H258" s="183"/>
      <c r="I258" s="183"/>
    </row>
    <row r="259" spans="1:18" s="171" customFormat="1" ht="23.25" x14ac:dyDescent="0.35">
      <c r="B259" s="171" t="s">
        <v>1500</v>
      </c>
    </row>
    <row r="260" spans="1:18" s="185" customFormat="1" ht="20.25" x14ac:dyDescent="0.3">
      <c r="A260" s="184"/>
      <c r="B260" s="183"/>
      <c r="C260" s="183"/>
      <c r="D260" s="183"/>
      <c r="E260" s="183"/>
      <c r="F260" s="354"/>
      <c r="G260" s="355"/>
      <c r="H260" s="183"/>
      <c r="I260" s="183"/>
    </row>
    <row r="261" spans="1:18" s="359" customFormat="1" ht="20.25" x14ac:dyDescent="0.3">
      <c r="A261" s="251" t="s">
        <v>1501</v>
      </c>
      <c r="B261" s="369" t="s">
        <v>1502</v>
      </c>
      <c r="C261" s="369"/>
      <c r="D261" s="369"/>
      <c r="E261" s="369"/>
      <c r="F261" s="353" t="s">
        <v>1466</v>
      </c>
      <c r="G261" s="353" t="s">
        <v>1467</v>
      </c>
      <c r="H261" s="353" t="s">
        <v>735</v>
      </c>
      <c r="I261" s="353" t="s">
        <v>1468</v>
      </c>
      <c r="J261" s="358"/>
      <c r="L261" s="360"/>
      <c r="M261" s="360"/>
      <c r="N261" s="360"/>
      <c r="O261" s="360"/>
      <c r="Q261" s="373"/>
      <c r="R261" s="373"/>
    </row>
    <row r="262" spans="1:18" s="220" customFormat="1" ht="20.25" x14ac:dyDescent="0.3">
      <c r="A262" s="251" t="s">
        <v>1503</v>
      </c>
      <c r="B262" s="241" t="s">
        <v>1504</v>
      </c>
      <c r="C262" s="241"/>
      <c r="D262" s="241"/>
      <c r="E262" s="241"/>
      <c r="F262" s="361">
        <v>2702581582.7500081</v>
      </c>
      <c r="G262" s="362">
        <v>5.2790482909154238E-2</v>
      </c>
      <c r="H262" s="361">
        <v>11011</v>
      </c>
      <c r="I262" s="362">
        <v>6.0245776065832091E-2</v>
      </c>
      <c r="J262" s="255"/>
      <c r="L262" s="185"/>
      <c r="M262" s="185"/>
      <c r="N262" s="185"/>
      <c r="O262" s="185"/>
      <c r="Q262" s="374"/>
      <c r="R262" s="374"/>
    </row>
    <row r="263" spans="1:18" s="220" customFormat="1" ht="20.25" x14ac:dyDescent="0.3">
      <c r="A263" s="251" t="s">
        <v>1505</v>
      </c>
      <c r="B263" s="241" t="s">
        <v>1506</v>
      </c>
      <c r="C263" s="241"/>
      <c r="D263" s="241"/>
      <c r="E263" s="241"/>
      <c r="F263" s="361">
        <v>4968004800.1599874</v>
      </c>
      <c r="G263" s="362">
        <v>9.7041796691508683E-2</v>
      </c>
      <c r="H263" s="361">
        <v>19564</v>
      </c>
      <c r="I263" s="362">
        <v>0.10704280836907992</v>
      </c>
      <c r="J263" s="255"/>
      <c r="L263" s="185"/>
      <c r="M263" s="185"/>
      <c r="N263" s="375"/>
      <c r="O263" s="185"/>
      <c r="Q263" s="374"/>
      <c r="R263" s="374"/>
    </row>
    <row r="264" spans="1:18" s="220" customFormat="1" ht="20.25" x14ac:dyDescent="0.3">
      <c r="A264" s="251" t="s">
        <v>1507</v>
      </c>
      <c r="B264" s="241" t="s">
        <v>1508</v>
      </c>
      <c r="C264" s="241"/>
      <c r="D264" s="241"/>
      <c r="E264" s="241"/>
      <c r="F264" s="361">
        <v>10980244251.90008</v>
      </c>
      <c r="G264" s="362">
        <v>0.21448099854526712</v>
      </c>
      <c r="H264" s="361">
        <v>40594</v>
      </c>
      <c r="I264" s="362">
        <v>0.22210671452333011</v>
      </c>
      <c r="J264" s="255"/>
      <c r="L264" s="185"/>
      <c r="M264" s="185"/>
      <c r="N264" s="375"/>
      <c r="O264" s="185"/>
      <c r="Q264" s="374"/>
      <c r="R264" s="374"/>
    </row>
    <row r="265" spans="1:18" s="220" customFormat="1" ht="20.25" x14ac:dyDescent="0.3">
      <c r="A265" s="251" t="s">
        <v>1509</v>
      </c>
      <c r="B265" s="241" t="s">
        <v>1510</v>
      </c>
      <c r="C265" s="241"/>
      <c r="D265" s="241"/>
      <c r="E265" s="241"/>
      <c r="F265" s="361">
        <v>11495742014.850044</v>
      </c>
      <c r="G265" s="362">
        <v>0.22455039886176983</v>
      </c>
      <c r="H265" s="361">
        <v>41412</v>
      </c>
      <c r="I265" s="362">
        <v>0.2265823338877703</v>
      </c>
      <c r="J265" s="255"/>
      <c r="L265" s="185"/>
      <c r="M265" s="185"/>
      <c r="N265" s="375"/>
      <c r="O265" s="185"/>
      <c r="Q265" s="374"/>
      <c r="R265" s="374"/>
    </row>
    <row r="266" spans="1:18" s="220" customFormat="1" ht="20.25" x14ac:dyDescent="0.3">
      <c r="A266" s="251" t="s">
        <v>1511</v>
      </c>
      <c r="B266" s="241" t="s">
        <v>1512</v>
      </c>
      <c r="C266" s="241"/>
      <c r="D266" s="241"/>
      <c r="E266" s="241"/>
      <c r="F266" s="361">
        <v>5345338892.5400133</v>
      </c>
      <c r="G266" s="362">
        <v>0.10441239711370195</v>
      </c>
      <c r="H266" s="361">
        <v>17927</v>
      </c>
      <c r="I266" s="362">
        <v>9.8086098222883653E-2</v>
      </c>
      <c r="J266" s="255"/>
      <c r="L266" s="376"/>
      <c r="M266" s="185"/>
      <c r="N266" s="375"/>
      <c r="O266" s="185"/>
      <c r="Q266" s="374"/>
      <c r="R266" s="374"/>
    </row>
    <row r="267" spans="1:18" s="220" customFormat="1" ht="20.25" x14ac:dyDescent="0.3">
      <c r="A267" s="251" t="s">
        <v>1513</v>
      </c>
      <c r="B267" s="241" t="s">
        <v>1514</v>
      </c>
      <c r="C267" s="241"/>
      <c r="D267" s="241"/>
      <c r="E267" s="241"/>
      <c r="F267" s="361">
        <v>5470944169.1300278</v>
      </c>
      <c r="G267" s="362">
        <v>0.10686588945208221</v>
      </c>
      <c r="H267" s="361">
        <v>17893</v>
      </c>
      <c r="I267" s="362">
        <v>9.790007003414164E-2</v>
      </c>
      <c r="J267" s="255"/>
      <c r="L267" s="376"/>
      <c r="M267" s="185"/>
      <c r="N267" s="375"/>
      <c r="O267" s="185"/>
      <c r="Q267" s="374"/>
      <c r="R267" s="374"/>
    </row>
    <row r="268" spans="1:18" s="220" customFormat="1" ht="20.25" x14ac:dyDescent="0.3">
      <c r="A268" s="251" t="s">
        <v>1515</v>
      </c>
      <c r="B268" s="241" t="s">
        <v>1516</v>
      </c>
      <c r="C268" s="241"/>
      <c r="D268" s="241"/>
      <c r="E268" s="241"/>
      <c r="F268" s="361">
        <v>6386404368.3199816</v>
      </c>
      <c r="G268" s="362">
        <v>0.12474789764299593</v>
      </c>
      <c r="H268" s="361">
        <v>20081</v>
      </c>
      <c r="I268" s="362">
        <v>0.10987153112142169</v>
      </c>
      <c r="J268" s="255"/>
      <c r="L268" s="376"/>
      <c r="M268" s="185"/>
      <c r="N268" s="375"/>
      <c r="O268" s="185"/>
      <c r="Q268" s="374"/>
      <c r="R268" s="374"/>
    </row>
    <row r="269" spans="1:18" s="220" customFormat="1" ht="20.25" x14ac:dyDescent="0.3">
      <c r="A269" s="251" t="s">
        <v>1517</v>
      </c>
      <c r="B269" s="241" t="s">
        <v>1518</v>
      </c>
      <c r="C269" s="241"/>
      <c r="D269" s="241"/>
      <c r="E269" s="241"/>
      <c r="F269" s="361">
        <v>3224744541.2799907</v>
      </c>
      <c r="G269" s="362">
        <v>6.2990076850744522E-2</v>
      </c>
      <c r="H269" s="361">
        <v>11725</v>
      </c>
      <c r="I269" s="362">
        <v>6.4152368029414333E-2</v>
      </c>
      <c r="J269" s="255"/>
      <c r="K269" s="255"/>
      <c r="L269" s="376"/>
      <c r="M269" s="185"/>
      <c r="N269" s="185"/>
      <c r="O269" s="185"/>
      <c r="Q269" s="374"/>
      <c r="R269" s="374"/>
    </row>
    <row r="270" spans="1:18" s="220" customFormat="1" ht="20.25" x14ac:dyDescent="0.3">
      <c r="A270" s="251" t="s">
        <v>1519</v>
      </c>
      <c r="B270" s="241" t="s">
        <v>1520</v>
      </c>
      <c r="C270" s="241"/>
      <c r="D270" s="241"/>
      <c r="E270" s="241"/>
      <c r="F270" s="361">
        <v>315110671.49000007</v>
      </c>
      <c r="G270" s="362">
        <v>6.1551683116474881E-3</v>
      </c>
      <c r="H270" s="361">
        <v>1184</v>
      </c>
      <c r="I270" s="362">
        <v>6.4781581020747613E-3</v>
      </c>
      <c r="J270" s="255"/>
      <c r="K270" s="255"/>
      <c r="L270" s="376"/>
      <c r="M270" s="185"/>
      <c r="N270" s="185"/>
      <c r="O270" s="185"/>
      <c r="Q270" s="374"/>
      <c r="R270" s="374"/>
    </row>
    <row r="271" spans="1:18" s="220" customFormat="1" ht="20.25" x14ac:dyDescent="0.3">
      <c r="A271" s="251" t="s">
        <v>1521</v>
      </c>
      <c r="B271" s="241" t="s">
        <v>1522</v>
      </c>
      <c r="C271" s="241"/>
      <c r="D271" s="241"/>
      <c r="E271" s="241"/>
      <c r="F271" s="361">
        <v>216273473.19999996</v>
      </c>
      <c r="G271" s="362">
        <v>4.2245463239820079E-3</v>
      </c>
      <c r="H271" s="361">
        <v>1005</v>
      </c>
      <c r="I271" s="362">
        <v>5.4987744025212287E-3</v>
      </c>
      <c r="J271" s="255"/>
      <c r="K271" s="255"/>
      <c r="L271" s="376"/>
      <c r="M271" s="185"/>
      <c r="N271" s="185"/>
      <c r="O271" s="185"/>
      <c r="Q271" s="374"/>
      <c r="R271" s="374"/>
    </row>
    <row r="272" spans="1:18" s="220" customFormat="1" ht="20.25" x14ac:dyDescent="0.3">
      <c r="A272" s="251" t="s">
        <v>1523</v>
      </c>
      <c r="B272" s="241" t="s">
        <v>1524</v>
      </c>
      <c r="C272" s="241"/>
      <c r="D272" s="241"/>
      <c r="E272" s="241"/>
      <c r="F272" s="361">
        <v>87810094.070000052</v>
      </c>
      <c r="G272" s="362">
        <v>1.7152256567724697E-3</v>
      </c>
      <c r="H272" s="361">
        <v>366</v>
      </c>
      <c r="I272" s="362">
        <v>2.002538737634597E-3</v>
      </c>
      <c r="J272" s="255"/>
      <c r="K272" s="255"/>
      <c r="L272" s="376"/>
      <c r="M272" s="185"/>
      <c r="N272" s="185"/>
      <c r="O272" s="185"/>
      <c r="Q272" s="374"/>
      <c r="R272" s="374"/>
    </row>
    <row r="273" spans="1:18" s="220" customFormat="1" ht="20.25" x14ac:dyDescent="0.3">
      <c r="A273" s="251" t="s">
        <v>1525</v>
      </c>
      <c r="B273" s="241" t="s">
        <v>1526</v>
      </c>
      <c r="C273" s="241"/>
      <c r="D273" s="241"/>
      <c r="E273" s="241"/>
      <c r="F273" s="361">
        <v>1286089.44</v>
      </c>
      <c r="G273" s="362">
        <v>2.5121640373527235E-5</v>
      </c>
      <c r="H273" s="361">
        <v>6</v>
      </c>
      <c r="I273" s="362">
        <v>3.2828503895649129E-5</v>
      </c>
      <c r="J273" s="255"/>
      <c r="K273" s="255"/>
      <c r="L273" s="376"/>
      <c r="M273" s="185"/>
      <c r="N273" s="185"/>
      <c r="O273" s="185"/>
      <c r="Q273" s="374"/>
      <c r="R273" s="374"/>
    </row>
    <row r="274" spans="1:18" s="220" customFormat="1" ht="21" thickBot="1" x14ac:dyDescent="0.35">
      <c r="A274" s="251"/>
      <c r="B274" s="210" t="s">
        <v>103</v>
      </c>
      <c r="C274" s="210"/>
      <c r="D274" s="210"/>
      <c r="E274" s="210"/>
      <c r="F274" s="377">
        <v>51194484949.130135</v>
      </c>
      <c r="G274" s="378">
        <v>1.0000000000000002</v>
      </c>
      <c r="H274" s="379">
        <v>182768</v>
      </c>
      <c r="I274" s="378">
        <v>0.99999999999999989</v>
      </c>
      <c r="J274" s="380"/>
      <c r="K274" s="366"/>
      <c r="L274" s="185"/>
      <c r="M274" s="185"/>
      <c r="N274" s="185"/>
      <c r="O274" s="185"/>
      <c r="Q274" s="374"/>
      <c r="R274" s="374"/>
    </row>
    <row r="275" spans="1:18" s="185" customFormat="1" ht="21" thickTop="1" x14ac:dyDescent="0.3">
      <c r="A275" s="184"/>
      <c r="B275" s="183"/>
      <c r="C275" s="183"/>
      <c r="D275" s="183"/>
      <c r="E275" s="183"/>
      <c r="F275" s="354"/>
      <c r="G275" s="355"/>
      <c r="H275" s="183"/>
      <c r="I275" s="183"/>
    </row>
    <row r="276" spans="1:18" s="171" customFormat="1" ht="23.25" x14ac:dyDescent="0.35">
      <c r="B276" s="171" t="s">
        <v>1527</v>
      </c>
    </row>
    <row r="277" spans="1:18" s="185" customFormat="1" ht="20.25" x14ac:dyDescent="0.3">
      <c r="A277" s="184" t="s">
        <v>1528</v>
      </c>
      <c r="B277" s="183"/>
      <c r="C277" s="183"/>
      <c r="D277" s="183"/>
      <c r="E277" s="183"/>
      <c r="F277" s="354"/>
      <c r="G277" s="355"/>
      <c r="H277" s="183"/>
      <c r="I277" s="183"/>
    </row>
    <row r="278" spans="1:18" s="220" customFormat="1" ht="20.25" x14ac:dyDescent="0.3">
      <c r="A278" s="251"/>
      <c r="B278" s="369" t="s">
        <v>1529</v>
      </c>
      <c r="C278" s="369"/>
      <c r="D278" s="241"/>
      <c r="E278" s="241"/>
      <c r="F278" s="353" t="s">
        <v>1466</v>
      </c>
      <c r="G278" s="353" t="s">
        <v>1467</v>
      </c>
      <c r="H278" s="353" t="s">
        <v>735</v>
      </c>
      <c r="I278" s="353" t="s">
        <v>1468</v>
      </c>
    </row>
    <row r="279" spans="1:18" s="220" customFormat="1" ht="18.75" customHeight="1" x14ac:dyDescent="0.3">
      <c r="A279" s="381" t="s">
        <v>1530</v>
      </c>
      <c r="B279" s="382" t="s">
        <v>741</v>
      </c>
      <c r="C279" s="382"/>
      <c r="D279" s="382"/>
      <c r="E279" s="239"/>
      <c r="F279" s="361">
        <v>1112783890.0499983</v>
      </c>
      <c r="G279" s="362">
        <v>2.1736401707248883E-2</v>
      </c>
      <c r="H279" s="361">
        <v>16576</v>
      </c>
      <c r="I279" s="362">
        <v>9.0694213429046655E-2</v>
      </c>
    </row>
    <row r="280" spans="1:18" s="220" customFormat="1" ht="18.75" customHeight="1" x14ac:dyDescent="0.3">
      <c r="A280" s="383" t="s">
        <v>1531</v>
      </c>
      <c r="B280" s="382" t="s">
        <v>743</v>
      </c>
      <c r="C280" s="382"/>
      <c r="D280" s="382"/>
      <c r="E280" s="239"/>
      <c r="F280" s="361">
        <v>7802614831.7400427</v>
      </c>
      <c r="G280" s="362">
        <v>0.15241123803654225</v>
      </c>
      <c r="H280" s="361">
        <v>50629</v>
      </c>
      <c r="I280" s="362">
        <v>0.27701238728880329</v>
      </c>
    </row>
    <row r="281" spans="1:18" s="220" customFormat="1" ht="18.75" customHeight="1" x14ac:dyDescent="0.3">
      <c r="A281" s="383" t="s">
        <v>1532</v>
      </c>
      <c r="B281" s="382" t="s">
        <v>745</v>
      </c>
      <c r="C281" s="382"/>
      <c r="D281" s="382"/>
      <c r="E281" s="239"/>
      <c r="F281" s="361">
        <v>12536452695.090034</v>
      </c>
      <c r="G281" s="362">
        <v>0.24487896904416578</v>
      </c>
      <c r="H281" s="361">
        <v>50531</v>
      </c>
      <c r="I281" s="362">
        <v>0.27647618839184102</v>
      </c>
    </row>
    <row r="282" spans="1:18" s="220" customFormat="1" ht="18.75" customHeight="1" x14ac:dyDescent="0.3">
      <c r="A282" s="383" t="s">
        <v>1533</v>
      </c>
      <c r="B282" s="382" t="s">
        <v>747</v>
      </c>
      <c r="C282" s="382"/>
      <c r="D282" s="382"/>
      <c r="E282" s="239"/>
      <c r="F282" s="361">
        <v>10968912563.810005</v>
      </c>
      <c r="G282" s="362">
        <v>0.21425965266980179</v>
      </c>
      <c r="H282" s="361">
        <v>31800</v>
      </c>
      <c r="I282" s="362">
        <v>0.17399107064694039</v>
      </c>
    </row>
    <row r="283" spans="1:18" s="220" customFormat="1" ht="18.75" customHeight="1" x14ac:dyDescent="0.3">
      <c r="A283" s="383" t="s">
        <v>1534</v>
      </c>
      <c r="B283" s="382" t="s">
        <v>749</v>
      </c>
      <c r="C283" s="382"/>
      <c r="D283" s="382"/>
      <c r="E283" s="239"/>
      <c r="F283" s="361">
        <v>7190052122.8400135</v>
      </c>
      <c r="G283" s="362">
        <v>0.14044583376479874</v>
      </c>
      <c r="H283" s="361">
        <v>16159</v>
      </c>
      <c r="I283" s="362">
        <v>8.8412632408299052E-2</v>
      </c>
    </row>
    <row r="284" spans="1:18" s="220" customFormat="1" ht="18.75" customHeight="1" x14ac:dyDescent="0.3">
      <c r="A284" s="383" t="s">
        <v>1535</v>
      </c>
      <c r="B284" s="382" t="s">
        <v>751</v>
      </c>
      <c r="C284" s="382"/>
      <c r="D284" s="382"/>
      <c r="E284" s="239"/>
      <c r="F284" s="361">
        <v>4303553389.7899914</v>
      </c>
      <c r="G284" s="362">
        <v>8.4062832042675326E-2</v>
      </c>
      <c r="H284" s="361">
        <v>7905</v>
      </c>
      <c r="I284" s="362">
        <v>4.3251553882517731E-2</v>
      </c>
    </row>
    <row r="285" spans="1:18" s="220" customFormat="1" ht="18.75" customHeight="1" x14ac:dyDescent="0.3">
      <c r="A285" s="383" t="s">
        <v>1536</v>
      </c>
      <c r="B285" s="382" t="s">
        <v>753</v>
      </c>
      <c r="C285" s="382"/>
      <c r="D285" s="382"/>
      <c r="E285" s="239"/>
      <c r="F285" s="361">
        <v>2630936503.9799943</v>
      </c>
      <c r="G285" s="362">
        <v>5.1391014219485776E-2</v>
      </c>
      <c r="H285" s="361">
        <v>4081</v>
      </c>
      <c r="I285" s="362">
        <v>2.2328854066357349E-2</v>
      </c>
    </row>
    <row r="286" spans="1:18" s="220" customFormat="1" ht="18.75" customHeight="1" x14ac:dyDescent="0.3">
      <c r="A286" s="383" t="s">
        <v>1537</v>
      </c>
      <c r="B286" s="382" t="s">
        <v>755</v>
      </c>
      <c r="C286" s="382"/>
      <c r="D286" s="382"/>
      <c r="E286" s="239"/>
      <c r="F286" s="361">
        <v>1501087155.9599969</v>
      </c>
      <c r="G286" s="362">
        <v>2.9321266879656426E-2</v>
      </c>
      <c r="H286" s="361">
        <v>2013</v>
      </c>
      <c r="I286" s="362">
        <v>1.1013963056990282E-2</v>
      </c>
    </row>
    <row r="287" spans="1:18" s="220" customFormat="1" ht="18.75" customHeight="1" x14ac:dyDescent="0.3">
      <c r="A287" s="383" t="s">
        <v>1538</v>
      </c>
      <c r="B287" s="382" t="s">
        <v>757</v>
      </c>
      <c r="C287" s="382"/>
      <c r="D287" s="382"/>
      <c r="E287" s="239"/>
      <c r="F287" s="361">
        <v>992257071.99999976</v>
      </c>
      <c r="G287" s="362">
        <v>1.9382108697567055E-2</v>
      </c>
      <c r="H287" s="361">
        <v>1174</v>
      </c>
      <c r="I287" s="362">
        <v>6.4234439289153466E-3</v>
      </c>
    </row>
    <row r="288" spans="1:18" s="220" customFormat="1" ht="18.75" customHeight="1" x14ac:dyDescent="0.3">
      <c r="A288" s="383" t="s">
        <v>1539</v>
      </c>
      <c r="B288" s="382" t="s">
        <v>759</v>
      </c>
      <c r="C288" s="382"/>
      <c r="D288" s="382"/>
      <c r="E288" s="239"/>
      <c r="F288" s="361">
        <v>690143369.0199995</v>
      </c>
      <c r="G288" s="362">
        <v>1.3480814773422714E-2</v>
      </c>
      <c r="H288" s="361">
        <v>729</v>
      </c>
      <c r="I288" s="362">
        <v>3.9886632233213691E-3</v>
      </c>
    </row>
    <row r="289" spans="1:11" s="220" customFormat="1" ht="20.25" x14ac:dyDescent="0.3">
      <c r="A289" s="383" t="s">
        <v>1540</v>
      </c>
      <c r="B289" s="382" t="s">
        <v>1541</v>
      </c>
      <c r="C289" s="382"/>
      <c r="D289" s="382"/>
      <c r="E289" s="239"/>
      <c r="F289" s="361">
        <v>1465691354.8500009</v>
      </c>
      <c r="G289" s="362">
        <v>2.8629868164635315E-2</v>
      </c>
      <c r="H289" s="361">
        <v>1171</v>
      </c>
      <c r="I289" s="362">
        <v>6.4070296769675218E-3</v>
      </c>
    </row>
    <row r="290" spans="1:11" s="220" customFormat="1" ht="21" thickBot="1" x14ac:dyDescent="0.35">
      <c r="A290" s="184"/>
      <c r="B290" s="210" t="s">
        <v>103</v>
      </c>
      <c r="C290" s="210"/>
      <c r="D290" s="210"/>
      <c r="E290" s="210"/>
      <c r="F290" s="363">
        <v>51194484949.130074</v>
      </c>
      <c r="G290" s="364">
        <v>1</v>
      </c>
      <c r="H290" s="363">
        <v>182768</v>
      </c>
      <c r="I290" s="364">
        <v>1.0000000000000002</v>
      </c>
    </row>
    <row r="291" spans="1:11" s="185" customFormat="1" ht="21" thickTop="1" x14ac:dyDescent="0.3">
      <c r="A291" s="184"/>
      <c r="B291" s="183"/>
      <c r="C291" s="183"/>
      <c r="D291" s="183"/>
      <c r="E291" s="183"/>
      <c r="F291" s="354"/>
      <c r="G291" s="355"/>
      <c r="H291" s="183"/>
      <c r="I291" s="183"/>
    </row>
    <row r="292" spans="1:11" s="171" customFormat="1" ht="23.25" x14ac:dyDescent="0.35">
      <c r="B292" s="171" t="s">
        <v>1542</v>
      </c>
    </row>
    <row r="293" spans="1:11" s="185" customFormat="1" ht="20.25" x14ac:dyDescent="0.3">
      <c r="A293" s="184"/>
      <c r="B293" s="183"/>
      <c r="C293" s="183"/>
      <c r="D293" s="183"/>
      <c r="E293" s="183"/>
      <c r="F293" s="354"/>
      <c r="G293" s="355"/>
      <c r="H293" s="183"/>
      <c r="I293" s="183"/>
    </row>
    <row r="294" spans="1:11" s="220" customFormat="1" ht="20.25" x14ac:dyDescent="0.3">
      <c r="A294" s="184" t="s">
        <v>1543</v>
      </c>
      <c r="B294" s="384" t="s">
        <v>1544</v>
      </c>
      <c r="C294" s="384"/>
      <c r="D294" s="384"/>
      <c r="E294" s="384"/>
      <c r="F294" s="353" t="s">
        <v>1466</v>
      </c>
      <c r="G294" s="385" t="s">
        <v>1467</v>
      </c>
      <c r="H294" s="353" t="s">
        <v>735</v>
      </c>
      <c r="I294" s="385" t="s">
        <v>1468</v>
      </c>
    </row>
    <row r="295" spans="1:11" s="185" customFormat="1" ht="20.25" x14ac:dyDescent="0.3">
      <c r="A295" s="184" t="s">
        <v>1545</v>
      </c>
      <c r="B295" s="241" t="s">
        <v>1546</v>
      </c>
      <c r="C295" s="241"/>
      <c r="D295" s="241"/>
      <c r="E295" s="241"/>
      <c r="F295" s="361">
        <v>36161802228.199272</v>
      </c>
      <c r="G295" s="362">
        <v>0.70636128606689486</v>
      </c>
      <c r="H295" s="361">
        <v>122173</v>
      </c>
      <c r="I295" s="362">
        <v>0.66845946774052345</v>
      </c>
      <c r="K295" s="255"/>
    </row>
    <row r="296" spans="1:11" s="185" customFormat="1" ht="20.25" x14ac:dyDescent="0.3">
      <c r="A296" s="184" t="s">
        <v>1547</v>
      </c>
      <c r="B296" s="241" t="s">
        <v>1548</v>
      </c>
      <c r="C296" s="241"/>
      <c r="D296" s="386"/>
      <c r="E296" s="241"/>
      <c r="F296" s="361">
        <v>2932536988.860002</v>
      </c>
      <c r="G296" s="362">
        <v>5.7282283272778137E-2</v>
      </c>
      <c r="H296" s="361">
        <v>10368</v>
      </c>
      <c r="I296" s="362">
        <v>5.6727654731681697E-2</v>
      </c>
      <c r="K296" s="255"/>
    </row>
    <row r="297" spans="1:11" s="185" customFormat="1" ht="20.25" x14ac:dyDescent="0.3">
      <c r="A297" s="184" t="s">
        <v>1549</v>
      </c>
      <c r="B297" s="241" t="s">
        <v>1550</v>
      </c>
      <c r="C297" s="241"/>
      <c r="D297" s="386"/>
      <c r="E297" s="241"/>
      <c r="F297" s="361">
        <v>1708113916.200001</v>
      </c>
      <c r="G297" s="362">
        <v>3.3365193885577939E-2</v>
      </c>
      <c r="H297" s="361">
        <v>6315</v>
      </c>
      <c r="I297" s="362">
        <v>3.4552000350170711E-2</v>
      </c>
      <c r="K297" s="255"/>
    </row>
    <row r="298" spans="1:11" s="185" customFormat="1" ht="20.25" x14ac:dyDescent="0.3">
      <c r="A298" s="184" t="s">
        <v>1551</v>
      </c>
      <c r="B298" s="241" t="s">
        <v>1552</v>
      </c>
      <c r="C298" s="241"/>
      <c r="D298" s="241"/>
      <c r="E298" s="241"/>
      <c r="F298" s="361">
        <v>2109785056.5300012</v>
      </c>
      <c r="G298" s="362">
        <v>4.1211178481948635E-2</v>
      </c>
      <c r="H298" s="361">
        <v>7656</v>
      </c>
      <c r="I298" s="362">
        <v>4.1889170970848287E-2</v>
      </c>
      <c r="K298" s="255"/>
    </row>
    <row r="299" spans="1:11" s="185" customFormat="1" ht="20.25" x14ac:dyDescent="0.3">
      <c r="A299" s="184" t="s">
        <v>1553</v>
      </c>
      <c r="B299" s="241" t="s">
        <v>1554</v>
      </c>
      <c r="C299" s="241"/>
      <c r="D299" s="241"/>
      <c r="E299" s="241"/>
      <c r="F299" s="361">
        <v>8229805772.0800285</v>
      </c>
      <c r="G299" s="362">
        <v>0.16075570992183597</v>
      </c>
      <c r="H299" s="361">
        <v>35976</v>
      </c>
      <c r="I299" s="362">
        <v>0.19683970935831219</v>
      </c>
      <c r="K299" s="255"/>
    </row>
    <row r="300" spans="1:11" s="185" customFormat="1" ht="20.25" x14ac:dyDescent="0.3">
      <c r="A300" s="184" t="s">
        <v>1555</v>
      </c>
      <c r="B300" s="241" t="s">
        <v>101</v>
      </c>
      <c r="C300" s="241"/>
      <c r="D300" s="241"/>
      <c r="E300" s="241"/>
      <c r="F300" s="361">
        <v>52440987.260000043</v>
      </c>
      <c r="G300" s="362">
        <v>1.0243483709643597E-3</v>
      </c>
      <c r="H300" s="361">
        <v>280</v>
      </c>
      <c r="I300" s="362">
        <v>1.5319968484636261E-3</v>
      </c>
      <c r="K300" s="255"/>
    </row>
    <row r="301" spans="1:11" s="185" customFormat="1" ht="21" thickBot="1" x14ac:dyDescent="0.35">
      <c r="A301" s="184"/>
      <c r="B301" s="210" t="s">
        <v>103</v>
      </c>
      <c r="C301" s="210"/>
      <c r="D301" s="210"/>
      <c r="E301" s="210"/>
      <c r="F301" s="363">
        <v>51194484949.129311</v>
      </c>
      <c r="G301" s="364">
        <v>0.99999999999999989</v>
      </c>
      <c r="H301" s="363">
        <v>182768</v>
      </c>
      <c r="I301" s="364">
        <v>1</v>
      </c>
      <c r="K301" s="366"/>
    </row>
    <row r="302" spans="1:11" s="185" customFormat="1" ht="21" thickTop="1" x14ac:dyDescent="0.3">
      <c r="A302" s="184"/>
      <c r="B302" s="183"/>
      <c r="C302" s="183"/>
      <c r="D302" s="183"/>
      <c r="E302" s="183"/>
      <c r="F302" s="354"/>
      <c r="G302" s="355"/>
      <c r="H302" s="183"/>
      <c r="I302" s="183"/>
    </row>
    <row r="303" spans="1:11" s="171" customFormat="1" ht="26.25" x14ac:dyDescent="0.35">
      <c r="B303" s="171" t="s">
        <v>1556</v>
      </c>
    </row>
    <row r="304" spans="1:11" s="185" customFormat="1" ht="20.25" x14ac:dyDescent="0.3">
      <c r="A304" s="184"/>
      <c r="B304" s="183"/>
      <c r="C304" s="183"/>
      <c r="D304" s="183"/>
      <c r="E304" s="183"/>
      <c r="F304" s="354"/>
      <c r="G304" s="355"/>
      <c r="H304" s="183"/>
      <c r="I304" s="183"/>
    </row>
    <row r="305" spans="1:18" ht="18" customHeight="1" x14ac:dyDescent="0.3">
      <c r="B305" s="265"/>
      <c r="C305" s="265"/>
      <c r="D305" s="265"/>
      <c r="E305" s="432" t="s">
        <v>1557</v>
      </c>
      <c r="F305" s="432"/>
      <c r="G305" s="432"/>
      <c r="H305" s="432"/>
      <c r="I305" s="432"/>
      <c r="J305" s="432"/>
      <c r="K305" s="432"/>
      <c r="L305" s="432"/>
      <c r="O305" s="220"/>
      <c r="P305" s="220"/>
      <c r="Q305" s="220"/>
      <c r="R305" s="220"/>
    </row>
    <row r="306" spans="1:18" ht="20.25" x14ac:dyDescent="0.3">
      <c r="B306" s="384" t="s">
        <v>1558</v>
      </c>
      <c r="C306" s="384"/>
      <c r="D306" s="265"/>
      <c r="E306" s="387" t="s">
        <v>1559</v>
      </c>
      <c r="F306" s="387" t="s">
        <v>1560</v>
      </c>
      <c r="G306" s="387" t="s">
        <v>1561</v>
      </c>
      <c r="H306" s="387" t="s">
        <v>1562</v>
      </c>
      <c r="I306" s="387" t="s">
        <v>1563</v>
      </c>
      <c r="J306" s="388" t="s">
        <v>1564</v>
      </c>
      <c r="K306" s="353" t="s">
        <v>1565</v>
      </c>
      <c r="L306" s="388" t="s">
        <v>103</v>
      </c>
      <c r="O306" s="220"/>
      <c r="P306" s="220"/>
      <c r="Q306" s="389"/>
      <c r="R306" s="389"/>
    </row>
    <row r="307" spans="1:18" ht="20.25" x14ac:dyDescent="0.3">
      <c r="A307" s="381" t="s">
        <v>1566</v>
      </c>
      <c r="B307" s="241" t="s">
        <v>1567</v>
      </c>
      <c r="C307" s="241"/>
      <c r="D307" s="265"/>
      <c r="E307" s="361">
        <v>6242224.1499999994</v>
      </c>
      <c r="F307" s="361">
        <v>9839365.1700000055</v>
      </c>
      <c r="G307" s="361">
        <v>52508395.850000009</v>
      </c>
      <c r="H307" s="361">
        <v>110158952.68999998</v>
      </c>
      <c r="I307" s="361">
        <v>343833185.26999938</v>
      </c>
      <c r="J307" s="361">
        <v>580479821.79999948</v>
      </c>
      <c r="K307" s="361">
        <v>3238491.1700000004</v>
      </c>
      <c r="L307" s="316">
        <v>1106300436.099999</v>
      </c>
      <c r="M307" s="265"/>
      <c r="Q307" s="390"/>
      <c r="R307" s="390"/>
    </row>
    <row r="308" spans="1:18" ht="20.25" x14ac:dyDescent="0.3">
      <c r="A308" s="383" t="s">
        <v>1568</v>
      </c>
      <c r="B308" s="241" t="s">
        <v>1569</v>
      </c>
      <c r="C308" s="241"/>
      <c r="D308" s="265"/>
      <c r="E308" s="361">
        <v>25368709.68</v>
      </c>
      <c r="F308" s="361">
        <v>30649119.50999999</v>
      </c>
      <c r="G308" s="361">
        <v>127633854.12999997</v>
      </c>
      <c r="H308" s="361">
        <v>262759492.72000051</v>
      </c>
      <c r="I308" s="361">
        <v>774071821.86999965</v>
      </c>
      <c r="J308" s="361">
        <v>1139955024.7299993</v>
      </c>
      <c r="K308" s="361">
        <v>4102539.6799999992</v>
      </c>
      <c r="L308" s="316">
        <v>2364540562.3199992</v>
      </c>
      <c r="M308" s="265"/>
      <c r="Q308" s="390"/>
      <c r="R308" s="390"/>
    </row>
    <row r="309" spans="1:18" ht="20.25" x14ac:dyDescent="0.3">
      <c r="A309" s="383" t="s">
        <v>1570</v>
      </c>
      <c r="B309" s="241" t="s">
        <v>1571</v>
      </c>
      <c r="C309" s="241"/>
      <c r="D309" s="265"/>
      <c r="E309" s="361">
        <v>92644346.450000033</v>
      </c>
      <c r="F309" s="361">
        <v>130179356.37000002</v>
      </c>
      <c r="G309" s="361">
        <v>401340345.65999961</v>
      </c>
      <c r="H309" s="361">
        <v>733446416.77999902</v>
      </c>
      <c r="I309" s="361">
        <v>1799396237.2700024</v>
      </c>
      <c r="J309" s="361">
        <v>2149167545.380003</v>
      </c>
      <c r="K309" s="361">
        <v>17820189.889999997</v>
      </c>
      <c r="L309" s="316">
        <v>5323994437.800004</v>
      </c>
      <c r="M309" s="265"/>
      <c r="Q309" s="390"/>
      <c r="R309" s="390"/>
    </row>
    <row r="310" spans="1:18" ht="20.25" x14ac:dyDescent="0.3">
      <c r="A310" s="383" t="s">
        <v>1572</v>
      </c>
      <c r="B310" s="241" t="s">
        <v>1573</v>
      </c>
      <c r="C310" s="241"/>
      <c r="D310" s="265"/>
      <c r="E310" s="361">
        <v>186496265.57000002</v>
      </c>
      <c r="F310" s="361">
        <v>268507774.57000011</v>
      </c>
      <c r="G310" s="361">
        <v>849159019.58999753</v>
      </c>
      <c r="H310" s="361">
        <v>1634200453.1400013</v>
      </c>
      <c r="I310" s="361">
        <v>3556848576.650022</v>
      </c>
      <c r="J310" s="361">
        <v>3746067296.4500036</v>
      </c>
      <c r="K310" s="361">
        <v>17939398.59</v>
      </c>
      <c r="L310" s="316">
        <v>10259218784.560024</v>
      </c>
      <c r="M310" s="265"/>
      <c r="Q310" s="390"/>
      <c r="R310" s="390"/>
    </row>
    <row r="311" spans="1:18" ht="20.25" x14ac:dyDescent="0.3">
      <c r="A311" s="381" t="s">
        <v>1574</v>
      </c>
      <c r="B311" s="241" t="s">
        <v>1575</v>
      </c>
      <c r="C311" s="241"/>
      <c r="D311" s="265"/>
      <c r="E311" s="361">
        <v>99848094.879999936</v>
      </c>
      <c r="F311" s="361">
        <v>149486246.09999987</v>
      </c>
      <c r="G311" s="361">
        <v>492527146.88999999</v>
      </c>
      <c r="H311" s="361">
        <v>929815711.20999694</v>
      </c>
      <c r="I311" s="361">
        <v>2157988434.2499976</v>
      </c>
      <c r="J311" s="361">
        <v>2028546632.4000094</v>
      </c>
      <c r="K311" s="361">
        <v>7788098.0300000003</v>
      </c>
      <c r="L311" s="316">
        <v>5866000363.7600031</v>
      </c>
      <c r="M311" s="265"/>
      <c r="R311" s="390"/>
    </row>
    <row r="312" spans="1:18" ht="20.25" x14ac:dyDescent="0.3">
      <c r="A312" s="381" t="s">
        <v>1576</v>
      </c>
      <c r="B312" s="241" t="s">
        <v>1577</v>
      </c>
      <c r="C312" s="241"/>
      <c r="D312" s="265"/>
      <c r="E312" s="361">
        <v>89499863.520000026</v>
      </c>
      <c r="F312" s="361">
        <v>133406215.83999994</v>
      </c>
      <c r="G312" s="361">
        <v>482241641.98000115</v>
      </c>
      <c r="H312" s="361">
        <v>924211136.44000077</v>
      </c>
      <c r="I312" s="361">
        <v>2060351383.1000049</v>
      </c>
      <c r="J312" s="361">
        <v>1822289751.900001</v>
      </c>
      <c r="K312" s="361">
        <v>6273721.96</v>
      </c>
      <c r="L312" s="316">
        <v>5518273714.7400084</v>
      </c>
      <c r="M312" s="265"/>
      <c r="R312" s="390"/>
    </row>
    <row r="313" spans="1:18" ht="20.25" x14ac:dyDescent="0.3">
      <c r="A313" s="381" t="s">
        <v>1578</v>
      </c>
      <c r="B313" s="241" t="s">
        <v>1579</v>
      </c>
      <c r="C313" s="241"/>
      <c r="D313" s="265"/>
      <c r="E313" s="361">
        <v>78859490.270000026</v>
      </c>
      <c r="F313" s="361">
        <v>128549652.01000008</v>
      </c>
      <c r="G313" s="361">
        <v>467557946.19</v>
      </c>
      <c r="H313" s="361">
        <v>886785841.83999825</v>
      </c>
      <c r="I313" s="361">
        <v>2020001983.0800023</v>
      </c>
      <c r="J313" s="361">
        <v>1741157948.2000036</v>
      </c>
      <c r="K313" s="361">
        <v>4902720.45</v>
      </c>
      <c r="L313" s="316">
        <v>5327815582.0400038</v>
      </c>
      <c r="M313" s="265"/>
      <c r="R313" s="390"/>
    </row>
    <row r="314" spans="1:18" ht="20.25" x14ac:dyDescent="0.3">
      <c r="A314" s="381" t="s">
        <v>1580</v>
      </c>
      <c r="B314" s="241" t="s">
        <v>1581</v>
      </c>
      <c r="C314" s="241"/>
      <c r="D314" s="265"/>
      <c r="E314" s="361">
        <v>79157907.079999968</v>
      </c>
      <c r="F314" s="361">
        <v>147468961.19000009</v>
      </c>
      <c r="G314" s="361">
        <v>480275136.50000048</v>
      </c>
      <c r="H314" s="361">
        <v>960687762.31000149</v>
      </c>
      <c r="I314" s="361">
        <v>2167864127.7699933</v>
      </c>
      <c r="J314" s="361">
        <v>1787454155.9899964</v>
      </c>
      <c r="K314" s="361">
        <v>3741917.9000000004</v>
      </c>
      <c r="L314" s="316">
        <v>5626649968.7399912</v>
      </c>
      <c r="M314" s="265"/>
      <c r="R314" s="391"/>
    </row>
    <row r="315" spans="1:18" ht="20.25" x14ac:dyDescent="0.3">
      <c r="A315" s="381" t="s">
        <v>1582</v>
      </c>
      <c r="B315" s="241" t="s">
        <v>1583</v>
      </c>
      <c r="C315" s="241"/>
      <c r="D315" s="265"/>
      <c r="E315" s="361">
        <v>55164388.389999986</v>
      </c>
      <c r="F315" s="361">
        <v>117335583.8499999</v>
      </c>
      <c r="G315" s="361">
        <v>400929626.34000003</v>
      </c>
      <c r="H315" s="361">
        <v>888906209.70000088</v>
      </c>
      <c r="I315" s="361">
        <v>1874467916.9000003</v>
      </c>
      <c r="J315" s="361">
        <v>1455202976.1099987</v>
      </c>
      <c r="K315" s="361">
        <v>1711352.23</v>
      </c>
      <c r="L315" s="314">
        <v>4793718053.5199995</v>
      </c>
      <c r="M315" s="265"/>
      <c r="R315" s="391"/>
    </row>
    <row r="316" spans="1:18" ht="20.25" x14ac:dyDescent="0.3">
      <c r="A316" s="381" t="s">
        <v>1584</v>
      </c>
      <c r="B316" s="241" t="s">
        <v>1585</v>
      </c>
      <c r="C316" s="241"/>
      <c r="D316" s="265"/>
      <c r="E316" s="361">
        <v>43119846.24000001</v>
      </c>
      <c r="F316" s="361">
        <v>98902948.959999979</v>
      </c>
      <c r="G316" s="361">
        <v>404177402.90000051</v>
      </c>
      <c r="H316" s="361">
        <v>919858097.5400027</v>
      </c>
      <c r="I316" s="361">
        <v>1919039736.5199978</v>
      </c>
      <c r="J316" s="361">
        <v>1362191970.4500012</v>
      </c>
      <c r="K316" s="361">
        <v>1103237.1499999999</v>
      </c>
      <c r="L316" s="314">
        <v>4748393239.7600021</v>
      </c>
      <c r="Q316" s="391"/>
      <c r="R316" s="391"/>
    </row>
    <row r="317" spans="1:18" ht="20.25" x14ac:dyDescent="0.3">
      <c r="A317" s="381" t="s">
        <v>1586</v>
      </c>
      <c r="B317" s="241" t="s">
        <v>1587</v>
      </c>
      <c r="C317" s="241"/>
      <c r="D317" s="265"/>
      <c r="E317" s="361">
        <v>1794506.1700000002</v>
      </c>
      <c r="F317" s="361">
        <v>4128290.45</v>
      </c>
      <c r="G317" s="361">
        <v>19925073.359999999</v>
      </c>
      <c r="H317" s="361">
        <v>52041373.099999987</v>
      </c>
      <c r="I317" s="361">
        <v>97901115.530000091</v>
      </c>
      <c r="J317" s="361">
        <v>83789447.179999992</v>
      </c>
      <c r="K317" s="361">
        <v>0</v>
      </c>
      <c r="L317" s="316">
        <v>259579805.79000008</v>
      </c>
      <c r="Q317" s="265"/>
    </row>
    <row r="318" spans="1:18" ht="21" thickBot="1" x14ac:dyDescent="0.35">
      <c r="B318" s="210" t="s">
        <v>103</v>
      </c>
      <c r="C318" s="210"/>
      <c r="D318" s="265"/>
      <c r="E318" s="392">
        <v>758195642.39999986</v>
      </c>
      <c r="F318" s="392">
        <v>1218453514.0200002</v>
      </c>
      <c r="G318" s="392">
        <v>4178275589.3899994</v>
      </c>
      <c r="H318" s="392">
        <v>8302871447.4700022</v>
      </c>
      <c r="I318" s="392">
        <v>18771764518.210014</v>
      </c>
      <c r="J318" s="392">
        <v>17896302570.590015</v>
      </c>
      <c r="K318" s="392">
        <v>68621667.050000012</v>
      </c>
      <c r="L318" s="392">
        <v>51194484949.130028</v>
      </c>
      <c r="Q318" s="265"/>
    </row>
    <row r="319" spans="1:18" ht="13.5" customHeight="1" thickTop="1" x14ac:dyDescent="0.3">
      <c r="B319" s="210"/>
      <c r="C319" s="210"/>
      <c r="D319" s="265"/>
      <c r="E319" s="265"/>
      <c r="F319" s="265"/>
      <c r="G319" s="265"/>
      <c r="H319" s="265"/>
      <c r="I319" s="265"/>
      <c r="J319" s="265"/>
      <c r="K319" s="265"/>
      <c r="L319" s="265"/>
      <c r="Q319" s="265"/>
    </row>
    <row r="320" spans="1:18" ht="21.75" x14ac:dyDescent="0.3">
      <c r="A320" s="393"/>
      <c r="B320" s="351" t="s">
        <v>1588</v>
      </c>
      <c r="D320" s="394"/>
      <c r="E320" s="394"/>
      <c r="F320" s="394"/>
      <c r="G320" s="394"/>
      <c r="H320" s="394"/>
      <c r="I320" s="394"/>
      <c r="J320" s="394"/>
      <c r="K320" s="394"/>
      <c r="Q320" s="265"/>
    </row>
    <row r="321" spans="2:17" ht="26.25" x14ac:dyDescent="0.35">
      <c r="B321" s="171" t="s">
        <v>1589</v>
      </c>
      <c r="C321" s="217"/>
      <c r="D321" s="217"/>
      <c r="E321" s="217"/>
      <c r="F321" s="217"/>
      <c r="G321" s="217"/>
      <c r="H321" s="217"/>
      <c r="I321" s="217"/>
      <c r="J321" s="217"/>
      <c r="K321" s="217"/>
      <c r="L321" s="217"/>
      <c r="M321" s="395"/>
      <c r="Q321" s="265"/>
    </row>
    <row r="322" spans="2:17" ht="18" customHeight="1" x14ac:dyDescent="0.3">
      <c r="B322" s="265"/>
      <c r="C322" s="265"/>
      <c r="D322" s="265"/>
      <c r="E322" s="432" t="s">
        <v>1557</v>
      </c>
      <c r="F322" s="432"/>
      <c r="G322" s="432"/>
      <c r="H322" s="432"/>
      <c r="I322" s="432"/>
      <c r="J322" s="432"/>
      <c r="K322" s="432"/>
      <c r="L322" s="432"/>
      <c r="Q322" s="265"/>
    </row>
    <row r="323" spans="2:17" ht="25.5" customHeight="1" x14ac:dyDescent="0.3">
      <c r="B323" s="384" t="s">
        <v>1590</v>
      </c>
      <c r="C323" s="384"/>
      <c r="D323" s="265"/>
      <c r="E323" s="385" t="s">
        <v>1559</v>
      </c>
      <c r="F323" s="385" t="s">
        <v>1560</v>
      </c>
      <c r="G323" s="385" t="s">
        <v>1561</v>
      </c>
      <c r="H323" s="385" t="s">
        <v>1562</v>
      </c>
      <c r="I323" s="385" t="s">
        <v>1563</v>
      </c>
      <c r="J323" s="353" t="s">
        <v>1564</v>
      </c>
      <c r="K323" s="353" t="s">
        <v>1565</v>
      </c>
      <c r="L323" s="353" t="s">
        <v>103</v>
      </c>
      <c r="Q323" s="265"/>
    </row>
    <row r="324" spans="2:17" ht="20.25" x14ac:dyDescent="0.3">
      <c r="B324" s="241" t="s">
        <v>1567</v>
      </c>
      <c r="C324" s="241"/>
      <c r="D324" s="265"/>
      <c r="E324" s="396">
        <v>1.2193157439131687E-4</v>
      </c>
      <c r="F324" s="396">
        <v>1.9219580350846385E-4</v>
      </c>
      <c r="G324" s="396">
        <v>1.0256650868189329E-3</v>
      </c>
      <c r="H324" s="396">
        <v>2.1517738248457946E-3</v>
      </c>
      <c r="I324" s="396">
        <v>6.7162153425638143E-3</v>
      </c>
      <c r="J324" s="396">
        <v>1.1338717879021534E-2</v>
      </c>
      <c r="K324" s="396">
        <v>6.3258594616548311E-5</v>
      </c>
      <c r="L324" s="321">
        <v>2.1609758105766402E-2</v>
      </c>
      <c r="M324" s="397"/>
    </row>
    <row r="325" spans="2:17" ht="20.25" x14ac:dyDescent="0.3">
      <c r="B325" s="241" t="s">
        <v>1569</v>
      </c>
      <c r="C325" s="241"/>
      <c r="D325" s="265"/>
      <c r="E325" s="396">
        <v>4.9553598801136301E-4</v>
      </c>
      <c r="F325" s="396">
        <v>5.9868010275823322E-4</v>
      </c>
      <c r="G325" s="396">
        <v>2.4931172616899024E-3</v>
      </c>
      <c r="H325" s="396">
        <v>5.1325742017151732E-3</v>
      </c>
      <c r="I325" s="396">
        <v>1.5120218957943708E-2</v>
      </c>
      <c r="J325" s="396">
        <v>2.2267145100936719E-2</v>
      </c>
      <c r="K325" s="396">
        <v>8.0136360080124524E-5</v>
      </c>
      <c r="L325" s="321">
        <v>4.6187407973135225E-2</v>
      </c>
      <c r="M325" s="397"/>
    </row>
    <row r="326" spans="2:17" ht="20.25" x14ac:dyDescent="0.3">
      <c r="B326" s="241" t="s">
        <v>1571</v>
      </c>
      <c r="C326" s="241"/>
      <c r="D326" s="265"/>
      <c r="E326" s="396">
        <v>1.8096548200857402E-3</v>
      </c>
      <c r="F326" s="396">
        <v>2.5428394581829311E-3</v>
      </c>
      <c r="G326" s="396">
        <v>7.8395230669630906E-3</v>
      </c>
      <c r="H326" s="396">
        <v>1.432666853683158E-2</v>
      </c>
      <c r="I326" s="396">
        <v>3.5148243781688446E-2</v>
      </c>
      <c r="J326" s="396">
        <v>4.1980450580087821E-2</v>
      </c>
      <c r="K326" s="396">
        <v>3.4808807838788156E-4</v>
      </c>
      <c r="L326" s="321">
        <v>0.10399546832222747</v>
      </c>
      <c r="M326" s="397"/>
    </row>
    <row r="327" spans="2:17" ht="20.25" x14ac:dyDescent="0.3">
      <c r="B327" s="241" t="s">
        <v>1573</v>
      </c>
      <c r="C327" s="241"/>
      <c r="D327" s="265"/>
      <c r="E327" s="396">
        <v>3.6428975846776097E-3</v>
      </c>
      <c r="F327" s="396">
        <v>5.2448574262795276E-3</v>
      </c>
      <c r="G327" s="396">
        <v>1.6586923775749943E-2</v>
      </c>
      <c r="H327" s="396">
        <v>3.1921416042447595E-2</v>
      </c>
      <c r="I327" s="396">
        <v>6.9477182555588254E-2</v>
      </c>
      <c r="J327" s="396">
        <v>7.3173258802629329E-2</v>
      </c>
      <c r="K327" s="396">
        <v>3.5041662413101107E-4</v>
      </c>
      <c r="L327" s="321">
        <v>0.2003969528115033</v>
      </c>
      <c r="M327" s="397"/>
    </row>
    <row r="328" spans="2:17" ht="20.25" x14ac:dyDescent="0.3">
      <c r="B328" s="241" t="s">
        <v>1575</v>
      </c>
      <c r="C328" s="241"/>
      <c r="D328" s="265"/>
      <c r="E328" s="396">
        <v>1.9503681886674925E-3</v>
      </c>
      <c r="F328" s="396">
        <v>2.9199677709139675E-3</v>
      </c>
      <c r="G328" s="396">
        <v>9.6207071402203796E-3</v>
      </c>
      <c r="H328" s="396">
        <v>1.8162419489793066E-2</v>
      </c>
      <c r="I328" s="396">
        <v>4.2152752125435129E-2</v>
      </c>
      <c r="J328" s="396">
        <v>3.9624319580823936E-2</v>
      </c>
      <c r="K328" s="396">
        <v>1.5212767620845742E-4</v>
      </c>
      <c r="L328" s="321">
        <v>0.11458266197206243</v>
      </c>
      <c r="M328" s="397"/>
    </row>
    <row r="329" spans="2:17" ht="20.25" x14ac:dyDescent="0.3">
      <c r="B329" s="241" t="s">
        <v>1577</v>
      </c>
      <c r="C329" s="241"/>
      <c r="D329" s="265"/>
      <c r="E329" s="396">
        <v>1.7482325217048783E-3</v>
      </c>
      <c r="F329" s="396">
        <v>2.6058708466851562E-3</v>
      </c>
      <c r="G329" s="396">
        <v>9.4197967312140349E-3</v>
      </c>
      <c r="H329" s="396">
        <v>1.8052943346502138E-2</v>
      </c>
      <c r="I329" s="396">
        <v>4.0245573036769414E-2</v>
      </c>
      <c r="J329" s="396">
        <v>3.5595430908441403E-2</v>
      </c>
      <c r="K329" s="396">
        <v>1.2254683226589649E-4</v>
      </c>
      <c r="L329" s="321">
        <v>0.10779039422358293</v>
      </c>
      <c r="M329" s="397"/>
    </row>
    <row r="330" spans="2:17" ht="20.25" x14ac:dyDescent="0.3">
      <c r="B330" s="241" t="s">
        <v>1579</v>
      </c>
      <c r="C330" s="241"/>
      <c r="D330" s="265"/>
      <c r="E330" s="396">
        <v>1.5403903437715926E-3</v>
      </c>
      <c r="F330" s="396">
        <v>2.5110058659196374E-3</v>
      </c>
      <c r="G330" s="396">
        <v>9.1329749025621451E-3</v>
      </c>
      <c r="H330" s="396">
        <v>1.7321901816595341E-2</v>
      </c>
      <c r="I330" s="396">
        <v>3.9457413920409586E-2</v>
      </c>
      <c r="J330" s="396">
        <v>3.4010654661925495E-2</v>
      </c>
      <c r="K330" s="396">
        <v>9.576657436580606E-5</v>
      </c>
      <c r="L330" s="321">
        <v>0.10407010808554959</v>
      </c>
      <c r="M330" s="397"/>
    </row>
    <row r="331" spans="2:17" ht="20.25" x14ac:dyDescent="0.3">
      <c r="B331" s="241" t="s">
        <v>1581</v>
      </c>
      <c r="C331" s="241"/>
      <c r="D331" s="265"/>
      <c r="E331" s="396">
        <v>1.5462194249762666E-3</v>
      </c>
      <c r="F331" s="396">
        <v>2.880563430544018E-3</v>
      </c>
      <c r="G331" s="396">
        <v>9.3813842834287956E-3</v>
      </c>
      <c r="H331" s="396">
        <v>1.8765454194228141E-2</v>
      </c>
      <c r="I331" s="396">
        <v>4.234565754346617E-2</v>
      </c>
      <c r="J331" s="396">
        <v>3.491497487993326E-2</v>
      </c>
      <c r="K331" s="396">
        <v>7.3092207172671024E-5</v>
      </c>
      <c r="L331" s="321">
        <v>0.10990734596374932</v>
      </c>
      <c r="M331" s="397"/>
    </row>
    <row r="332" spans="2:17" ht="20.25" x14ac:dyDescent="0.3">
      <c r="B332" s="241" t="s">
        <v>1583</v>
      </c>
      <c r="C332" s="241"/>
      <c r="D332" s="265"/>
      <c r="E332" s="396">
        <v>1.0775455294611265E-3</v>
      </c>
      <c r="F332" s="396">
        <v>2.2919575021917247E-3</v>
      </c>
      <c r="G332" s="396">
        <v>7.8315003410697123E-3</v>
      </c>
      <c r="H332" s="396">
        <v>1.7363319712724378E-2</v>
      </c>
      <c r="I332" s="396">
        <v>3.6614645479148514E-2</v>
      </c>
      <c r="J332" s="396">
        <v>2.842499494927974E-2</v>
      </c>
      <c r="K332" s="396">
        <v>3.3428449015562991E-5</v>
      </c>
      <c r="L332" s="321">
        <v>9.3637391962890767E-2</v>
      </c>
      <c r="M332" s="397"/>
    </row>
    <row r="333" spans="2:17" ht="20.25" x14ac:dyDescent="0.3">
      <c r="B333" s="241" t="s">
        <v>1585</v>
      </c>
      <c r="C333" s="241"/>
      <c r="D333" s="265"/>
      <c r="E333" s="396">
        <v>8.4227522325591372E-4</v>
      </c>
      <c r="F333" s="396">
        <v>1.9319063187817204E-3</v>
      </c>
      <c r="G333" s="396">
        <v>7.8949403104966471E-3</v>
      </c>
      <c r="H333" s="396">
        <v>1.7967913896468145E-2</v>
      </c>
      <c r="I333" s="396">
        <v>3.7485282612509399E-2</v>
      </c>
      <c r="J333" s="396">
        <v>2.6608178045028845E-2</v>
      </c>
      <c r="K333" s="396">
        <v>2.1549921853813821E-5</v>
      </c>
      <c r="L333" s="321">
        <v>9.2752046328394497E-2</v>
      </c>
      <c r="M333" s="397"/>
    </row>
    <row r="334" spans="2:17" ht="20.25" x14ac:dyDescent="0.3">
      <c r="B334" s="241" t="s">
        <v>1587</v>
      </c>
      <c r="C334" s="241"/>
      <c r="D334" s="265"/>
      <c r="E334" s="396">
        <v>3.5052724366367414E-5</v>
      </c>
      <c r="F334" s="396">
        <v>8.0639358987635528E-5</v>
      </c>
      <c r="G334" s="396">
        <v>3.892035124447247E-4</v>
      </c>
      <c r="H334" s="396">
        <v>1.0165425660930366E-3</v>
      </c>
      <c r="I334" s="396">
        <v>1.9123371516928168E-3</v>
      </c>
      <c r="J334" s="396">
        <v>1.6366889375536899E-3</v>
      </c>
      <c r="K334" s="396">
        <v>0</v>
      </c>
      <c r="L334" s="321">
        <v>5.070464251138271E-3</v>
      </c>
      <c r="M334" s="397"/>
    </row>
    <row r="335" spans="2:17" ht="21" thickBot="1" x14ac:dyDescent="0.35">
      <c r="B335" s="210" t="s">
        <v>103</v>
      </c>
      <c r="C335" s="210"/>
      <c r="D335" s="265"/>
      <c r="E335" s="398">
        <v>1.4810103923369669E-2</v>
      </c>
      <c r="F335" s="398">
        <v>2.3800483884753015E-2</v>
      </c>
      <c r="G335" s="398">
        <v>8.1615736412658318E-2</v>
      </c>
      <c r="H335" s="398">
        <v>0.16218292762824441</v>
      </c>
      <c r="I335" s="398">
        <v>0.36667552250721525</v>
      </c>
      <c r="J335" s="398">
        <v>0.34957481432566179</v>
      </c>
      <c r="K335" s="398">
        <v>1.3404113180977735E-3</v>
      </c>
      <c r="L335" s="398">
        <v>1.0000000000000002</v>
      </c>
    </row>
    <row r="336" spans="2:17" ht="13.5" thickTop="1" x14ac:dyDescent="0.2"/>
    <row r="337" spans="1:13" ht="21" x14ac:dyDescent="0.25">
      <c r="B337" s="351" t="s">
        <v>1588</v>
      </c>
    </row>
    <row r="338" spans="1:13" ht="26.25" x14ac:dyDescent="0.35">
      <c r="B338" s="171" t="s">
        <v>1591</v>
      </c>
      <c r="C338" s="217"/>
      <c r="D338" s="217"/>
      <c r="E338" s="217"/>
      <c r="F338" s="217"/>
      <c r="G338" s="217"/>
      <c r="H338" s="217"/>
      <c r="I338" s="217"/>
      <c r="J338" s="217"/>
      <c r="K338" s="217"/>
      <c r="L338" s="217"/>
      <c r="M338" s="395"/>
    </row>
    <row r="339" spans="1:13" s="176" customFormat="1" ht="18" x14ac:dyDescent="0.25">
      <c r="A339" s="162"/>
      <c r="B339" s="352"/>
      <c r="C339" s="352"/>
      <c r="D339" s="352"/>
      <c r="E339" s="399" t="s">
        <v>1592</v>
      </c>
      <c r="F339" s="399"/>
      <c r="G339" s="399" t="s">
        <v>1593</v>
      </c>
      <c r="H339" s="400"/>
      <c r="I339" s="399" t="s">
        <v>1594</v>
      </c>
      <c r="J339" s="400"/>
      <c r="K339" s="399" t="s">
        <v>1595</v>
      </c>
      <c r="L339" s="352"/>
    </row>
    <row r="340" spans="1:13" ht="41.25" customHeight="1" x14ac:dyDescent="0.3">
      <c r="B340" s="401" t="s">
        <v>1596</v>
      </c>
      <c r="C340" s="402"/>
      <c r="D340" s="403" t="s">
        <v>1597</v>
      </c>
      <c r="E340" s="403" t="s">
        <v>1598</v>
      </c>
      <c r="F340" s="401" t="s">
        <v>1467</v>
      </c>
      <c r="G340" s="403" t="s">
        <v>1599</v>
      </c>
      <c r="H340" s="401" t="s">
        <v>1467</v>
      </c>
      <c r="I340" s="403" t="s">
        <v>1600</v>
      </c>
      <c r="J340" s="401" t="s">
        <v>1467</v>
      </c>
      <c r="K340" s="403" t="s">
        <v>1601</v>
      </c>
      <c r="L340" s="401" t="s">
        <v>1467</v>
      </c>
      <c r="M340" s="403" t="s">
        <v>103</v>
      </c>
    </row>
    <row r="341" spans="1:13" ht="20.25" x14ac:dyDescent="0.3">
      <c r="B341" s="404" t="s">
        <v>633</v>
      </c>
      <c r="C341" s="404"/>
      <c r="D341" s="265"/>
      <c r="E341" s="265"/>
      <c r="F341" s="265"/>
      <c r="G341" s="265"/>
      <c r="H341" s="265"/>
      <c r="I341" s="265"/>
      <c r="J341" s="265"/>
      <c r="K341" s="265"/>
      <c r="L341" s="265"/>
      <c r="M341" s="265"/>
    </row>
    <row r="342" spans="1:13" ht="20.25" x14ac:dyDescent="0.3">
      <c r="A342" s="381" t="s">
        <v>1566</v>
      </c>
      <c r="B342" s="404"/>
      <c r="C342" s="404"/>
      <c r="D342" s="265" t="s">
        <v>1567</v>
      </c>
      <c r="E342" s="405">
        <v>333900202.39000005</v>
      </c>
      <c r="F342" s="406">
        <v>3.5255964130975398E-2</v>
      </c>
      <c r="G342" s="405">
        <v>414482.95</v>
      </c>
      <c r="H342" s="406">
        <v>4.3764561726838035E-5</v>
      </c>
      <c r="I342" s="405">
        <v>0</v>
      </c>
      <c r="J342" s="406">
        <v>0</v>
      </c>
      <c r="K342" s="405">
        <v>27403.83</v>
      </c>
      <c r="L342" s="406">
        <v>2.8935245939230453E-6</v>
      </c>
      <c r="M342" s="316">
        <v>334342089.17000002</v>
      </c>
    </row>
    <row r="343" spans="1:13" ht="20.25" x14ac:dyDescent="0.3">
      <c r="A343" s="383" t="s">
        <v>1568</v>
      </c>
      <c r="B343" s="407"/>
      <c r="C343" s="407"/>
      <c r="D343" s="265" t="s">
        <v>1569</v>
      </c>
      <c r="E343" s="405">
        <v>652995595.30000222</v>
      </c>
      <c r="F343" s="406">
        <v>6.8948713180747953E-2</v>
      </c>
      <c r="G343" s="405">
        <v>1258473.53</v>
      </c>
      <c r="H343" s="406">
        <v>1.3288011602232794E-4</v>
      </c>
      <c r="I343" s="405">
        <v>325629.76</v>
      </c>
      <c r="J343" s="406">
        <v>3.438270194616076E-5</v>
      </c>
      <c r="K343" s="405">
        <v>189213.98</v>
      </c>
      <c r="L343" s="406">
        <v>1.9978787806086348E-5</v>
      </c>
      <c r="M343" s="316">
        <v>654768912.5700022</v>
      </c>
    </row>
    <row r="344" spans="1:13" ht="20.25" x14ac:dyDescent="0.3">
      <c r="A344" s="383" t="s">
        <v>1570</v>
      </c>
      <c r="B344" s="265"/>
      <c r="C344" s="265"/>
      <c r="D344" s="265" t="s">
        <v>1571</v>
      </c>
      <c r="E344" s="405">
        <v>1435807675.3000011</v>
      </c>
      <c r="F344" s="406">
        <v>0.15160453194403947</v>
      </c>
      <c r="G344" s="405">
        <v>1188939.43</v>
      </c>
      <c r="H344" s="406">
        <v>1.2553812665564801E-4</v>
      </c>
      <c r="I344" s="405">
        <v>98688.11</v>
      </c>
      <c r="J344" s="406">
        <v>1.042031254072087E-5</v>
      </c>
      <c r="K344" s="405">
        <v>1423705.0599999998</v>
      </c>
      <c r="L344" s="406">
        <v>1.5032663702857171E-4</v>
      </c>
      <c r="M344" s="316">
        <v>1438519007.900001</v>
      </c>
    </row>
    <row r="345" spans="1:13" ht="20.25" x14ac:dyDescent="0.3">
      <c r="A345" s="383" t="s">
        <v>1572</v>
      </c>
      <c r="B345" s="265"/>
      <c r="C345" s="265"/>
      <c r="D345" s="265" t="s">
        <v>1573</v>
      </c>
      <c r="E345" s="405">
        <v>2308015850.4100003</v>
      </c>
      <c r="F345" s="406">
        <v>0.24369953493090374</v>
      </c>
      <c r="G345" s="405">
        <v>1727112.0299999998</v>
      </c>
      <c r="H345" s="406">
        <v>1.8236287173235843E-4</v>
      </c>
      <c r="I345" s="405">
        <v>194870.81</v>
      </c>
      <c r="J345" s="406">
        <v>2.0576083028273964E-5</v>
      </c>
      <c r="K345" s="405">
        <v>1546603.36</v>
      </c>
      <c r="L345" s="406">
        <v>1.6330326305498237E-4</v>
      </c>
      <c r="M345" s="316">
        <v>2311484436.6100006</v>
      </c>
    </row>
    <row r="346" spans="1:13" ht="20.25" x14ac:dyDescent="0.3">
      <c r="A346" s="381" t="s">
        <v>1574</v>
      </c>
      <c r="B346" s="265"/>
      <c r="C346" s="265"/>
      <c r="D346" s="265" t="s">
        <v>1575</v>
      </c>
      <c r="E346" s="405">
        <v>1055017176.3800014</v>
      </c>
      <c r="F346" s="406">
        <v>0.11139749979717366</v>
      </c>
      <c r="G346" s="405">
        <v>486023.23</v>
      </c>
      <c r="H346" s="406">
        <v>5.1318380285635866E-5</v>
      </c>
      <c r="I346" s="405">
        <v>274143.8</v>
      </c>
      <c r="J346" s="406">
        <v>2.8946385507847643E-5</v>
      </c>
      <c r="K346" s="405">
        <v>188153.74</v>
      </c>
      <c r="L346" s="406">
        <v>1.9866838837075043E-5</v>
      </c>
      <c r="M346" s="316">
        <v>1055965497.1500014</v>
      </c>
    </row>
    <row r="347" spans="1:13" ht="20.25" x14ac:dyDescent="0.3">
      <c r="A347" s="381" t="s">
        <v>1576</v>
      </c>
      <c r="B347" s="265"/>
      <c r="C347" s="265"/>
      <c r="D347" s="265" t="s">
        <v>1577</v>
      </c>
      <c r="E347" s="405">
        <v>855671675.92000055</v>
      </c>
      <c r="F347" s="406">
        <v>9.0348941684351092E-2</v>
      </c>
      <c r="G347" s="405">
        <v>417647.39</v>
      </c>
      <c r="H347" s="406">
        <v>4.4098689655890058E-5</v>
      </c>
      <c r="I347" s="405">
        <v>0</v>
      </c>
      <c r="J347" s="406">
        <v>0</v>
      </c>
      <c r="K347" s="405">
        <v>177789.44</v>
      </c>
      <c r="L347" s="406">
        <v>1.8772489727888605E-5</v>
      </c>
      <c r="M347" s="316">
        <v>856267112.7500006</v>
      </c>
    </row>
    <row r="348" spans="1:13" ht="20.25" x14ac:dyDescent="0.3">
      <c r="A348" s="381" t="s">
        <v>1578</v>
      </c>
      <c r="B348" s="265"/>
      <c r="C348" s="265"/>
      <c r="D348" s="265" t="s">
        <v>1579</v>
      </c>
      <c r="E348" s="405">
        <v>1062453423.5899986</v>
      </c>
      <c r="F348" s="406">
        <v>0.11218268070760182</v>
      </c>
      <c r="G348" s="405">
        <v>632203.62</v>
      </c>
      <c r="H348" s="406">
        <v>6.675332327040341E-5</v>
      </c>
      <c r="I348" s="405">
        <v>0</v>
      </c>
      <c r="J348" s="406">
        <v>0</v>
      </c>
      <c r="K348" s="405">
        <v>0</v>
      </c>
      <c r="L348" s="406">
        <v>0</v>
      </c>
      <c r="M348" s="316">
        <v>1063085627.2099986</v>
      </c>
    </row>
    <row r="349" spans="1:13" ht="20.25" x14ac:dyDescent="0.3">
      <c r="A349" s="381" t="s">
        <v>1580</v>
      </c>
      <c r="B349" s="265"/>
      <c r="C349" s="265"/>
      <c r="D349" s="265" t="s">
        <v>1581</v>
      </c>
      <c r="E349" s="405">
        <v>712688904.12999868</v>
      </c>
      <c r="F349" s="406">
        <v>7.5251629860359465E-2</v>
      </c>
      <c r="G349" s="405">
        <v>907354.2</v>
      </c>
      <c r="H349" s="406">
        <v>9.5806012995240786E-5</v>
      </c>
      <c r="I349" s="405">
        <v>0</v>
      </c>
      <c r="J349" s="406">
        <v>0</v>
      </c>
      <c r="K349" s="405">
        <v>0</v>
      </c>
      <c r="L349" s="406">
        <v>0</v>
      </c>
      <c r="M349" s="316">
        <v>713596258.32999873</v>
      </c>
    </row>
    <row r="350" spans="1:13" ht="20.25" x14ac:dyDescent="0.3">
      <c r="A350" s="381" t="s">
        <v>1582</v>
      </c>
      <c r="B350" s="265"/>
      <c r="C350" s="265"/>
      <c r="D350" s="265" t="s">
        <v>1583</v>
      </c>
      <c r="E350" s="405">
        <v>645055353.32999957</v>
      </c>
      <c r="F350" s="406">
        <v>6.8110316306227034E-2</v>
      </c>
      <c r="G350" s="405">
        <v>545256.09</v>
      </c>
      <c r="H350" s="406">
        <v>5.7572678943100922E-5</v>
      </c>
      <c r="I350" s="405">
        <v>248977.64</v>
      </c>
      <c r="J350" s="406">
        <v>2.6289132748120176E-5</v>
      </c>
      <c r="K350" s="405">
        <v>0</v>
      </c>
      <c r="L350" s="406">
        <v>0</v>
      </c>
      <c r="M350" s="316">
        <v>645849587.05999959</v>
      </c>
    </row>
    <row r="351" spans="1:13" ht="20.25" x14ac:dyDescent="0.3">
      <c r="A351" s="381" t="s">
        <v>1584</v>
      </c>
      <c r="B351" s="265"/>
      <c r="C351" s="265"/>
      <c r="D351" s="265" t="s">
        <v>1585</v>
      </c>
      <c r="E351" s="405">
        <v>396865233.9100005</v>
      </c>
      <c r="F351" s="406">
        <v>4.1904336539513219E-2</v>
      </c>
      <c r="G351" s="405">
        <v>0</v>
      </c>
      <c r="H351" s="406">
        <v>0</v>
      </c>
      <c r="I351" s="405">
        <v>0</v>
      </c>
      <c r="J351" s="406">
        <v>0</v>
      </c>
      <c r="K351" s="405">
        <v>0</v>
      </c>
      <c r="L351" s="406">
        <v>0</v>
      </c>
      <c r="M351" s="316">
        <v>396865233.9100005</v>
      </c>
    </row>
    <row r="352" spans="1:13" ht="20.25" x14ac:dyDescent="0.3">
      <c r="A352" s="381" t="s">
        <v>1586</v>
      </c>
      <c r="B352" s="265"/>
      <c r="C352" s="265"/>
      <c r="D352" s="265" t="s">
        <v>1587</v>
      </c>
      <c r="E352" s="405">
        <v>0</v>
      </c>
      <c r="F352" s="406">
        <v>0</v>
      </c>
      <c r="G352" s="405">
        <v>0</v>
      </c>
      <c r="H352" s="406">
        <v>0</v>
      </c>
      <c r="I352" s="405">
        <v>0</v>
      </c>
      <c r="J352" s="406">
        <v>0</v>
      </c>
      <c r="K352" s="405">
        <v>0</v>
      </c>
      <c r="L352" s="406">
        <v>0</v>
      </c>
      <c r="M352" s="316">
        <v>0</v>
      </c>
    </row>
    <row r="353" spans="1:13" ht="21" thickBot="1" x14ac:dyDescent="0.35">
      <c r="B353" s="306" t="s">
        <v>1602</v>
      </c>
      <c r="C353" s="306"/>
      <c r="D353" s="265"/>
      <c r="E353" s="392">
        <v>9458471090.6600018</v>
      </c>
      <c r="F353" s="408">
        <v>0.99870414908189276</v>
      </c>
      <c r="G353" s="392">
        <v>7577492.4699999997</v>
      </c>
      <c r="H353" s="408">
        <v>8.0009476128744346E-4</v>
      </c>
      <c r="I353" s="392">
        <v>1142310.1200000001</v>
      </c>
      <c r="J353" s="408">
        <v>1.206146157711234E-4</v>
      </c>
      <c r="K353" s="392">
        <v>3552869.4099999997</v>
      </c>
      <c r="L353" s="408">
        <v>3.7514154104852717E-4</v>
      </c>
      <c r="M353" s="392">
        <v>9470743762.6600037</v>
      </c>
    </row>
    <row r="354" spans="1:13" ht="21" thickTop="1" x14ac:dyDescent="0.3">
      <c r="B354" s="306"/>
      <c r="C354" s="306"/>
      <c r="D354" s="265"/>
      <c r="E354" s="390"/>
      <c r="F354" s="409"/>
      <c r="G354" s="390"/>
      <c r="H354" s="409"/>
      <c r="I354" s="390"/>
      <c r="J354" s="409"/>
      <c r="K354" s="390"/>
      <c r="L354" s="409"/>
      <c r="M354" s="390"/>
    </row>
    <row r="355" spans="1:13" ht="20.25" x14ac:dyDescent="0.3">
      <c r="B355" s="306" t="s">
        <v>635</v>
      </c>
      <c r="C355" s="306"/>
      <c r="D355" s="265"/>
      <c r="E355" s="265"/>
      <c r="F355" s="265"/>
      <c r="G355" s="265"/>
      <c r="H355" s="265"/>
      <c r="I355" s="265"/>
      <c r="J355" s="265"/>
      <c r="K355" s="265"/>
      <c r="L355" s="265"/>
      <c r="M355" s="265"/>
    </row>
    <row r="356" spans="1:13" ht="20.25" x14ac:dyDescent="0.3">
      <c r="A356" s="381" t="s">
        <v>1566</v>
      </c>
      <c r="B356" s="306"/>
      <c r="C356" s="306"/>
      <c r="D356" s="265" t="s">
        <v>1567</v>
      </c>
      <c r="E356" s="405">
        <v>642671488.27000141</v>
      </c>
      <c r="F356" s="406">
        <v>2.2697786844604148E-2</v>
      </c>
      <c r="G356" s="405">
        <v>0</v>
      </c>
      <c r="H356" s="406">
        <v>0</v>
      </c>
      <c r="I356" s="405">
        <v>0</v>
      </c>
      <c r="J356" s="406">
        <v>0</v>
      </c>
      <c r="K356" s="405">
        <v>68250.83</v>
      </c>
      <c r="L356" s="406">
        <v>2.4104738106204628E-6</v>
      </c>
      <c r="M356" s="316">
        <v>642739739.10000145</v>
      </c>
    </row>
    <row r="357" spans="1:13" ht="20.25" x14ac:dyDescent="0.3">
      <c r="A357" s="383" t="s">
        <v>1568</v>
      </c>
      <c r="B357" s="265"/>
      <c r="C357" s="265"/>
      <c r="D357" s="265" t="s">
        <v>1569</v>
      </c>
      <c r="E357" s="405">
        <v>1447608946.4300015</v>
      </c>
      <c r="F357" s="406">
        <v>5.1126461808440993E-2</v>
      </c>
      <c r="G357" s="405">
        <v>2051134.29</v>
      </c>
      <c r="H357" s="406">
        <v>7.2441690278500598E-5</v>
      </c>
      <c r="I357" s="405">
        <v>982536.4600000002</v>
      </c>
      <c r="J357" s="406">
        <v>3.4701093082820239E-5</v>
      </c>
      <c r="K357" s="405">
        <v>752452.9</v>
      </c>
      <c r="L357" s="406">
        <v>2.6575032262251138E-5</v>
      </c>
      <c r="M357" s="316">
        <v>1451395070.0800016</v>
      </c>
    </row>
    <row r="358" spans="1:13" ht="20.25" x14ac:dyDescent="0.3">
      <c r="A358" s="383" t="s">
        <v>1570</v>
      </c>
      <c r="B358" s="265"/>
      <c r="C358" s="265"/>
      <c r="D358" s="265" t="s">
        <v>1571</v>
      </c>
      <c r="E358" s="405">
        <v>3237730424.1300011</v>
      </c>
      <c r="F358" s="406">
        <v>0.11434973601367852</v>
      </c>
      <c r="G358" s="405">
        <v>4176812.8299999991</v>
      </c>
      <c r="H358" s="406">
        <v>1.475161245449841E-4</v>
      </c>
      <c r="I358" s="405">
        <v>1550824.87</v>
      </c>
      <c r="J358" s="406">
        <v>5.4771828181340558E-5</v>
      </c>
      <c r="K358" s="405">
        <v>1223305.58</v>
      </c>
      <c r="L358" s="406">
        <v>4.3204545101881915E-5</v>
      </c>
      <c r="M358" s="316">
        <v>3244681367.4100008</v>
      </c>
    </row>
    <row r="359" spans="1:13" ht="20.25" x14ac:dyDescent="0.3">
      <c r="A359" s="383" t="s">
        <v>1572</v>
      </c>
      <c r="B359" s="265"/>
      <c r="C359" s="265"/>
      <c r="D359" s="265" t="s">
        <v>1573</v>
      </c>
      <c r="E359" s="405">
        <v>6307105372.7399616</v>
      </c>
      <c r="F359" s="406">
        <v>0.22275351555158066</v>
      </c>
      <c r="G359" s="405">
        <v>9986764.629999999</v>
      </c>
      <c r="H359" s="406">
        <v>3.5271123579663061E-4</v>
      </c>
      <c r="I359" s="405">
        <v>677194.84000000008</v>
      </c>
      <c r="J359" s="406">
        <v>2.3917078026850584E-5</v>
      </c>
      <c r="K359" s="405">
        <v>3062868.29</v>
      </c>
      <c r="L359" s="406">
        <v>1.0817397822744251E-4</v>
      </c>
      <c r="M359" s="316">
        <v>6320832200.4999619</v>
      </c>
    </row>
    <row r="360" spans="1:13" ht="20.25" x14ac:dyDescent="0.3">
      <c r="A360" s="381" t="s">
        <v>1574</v>
      </c>
      <c r="B360" s="265"/>
      <c r="C360" s="265"/>
      <c r="D360" s="265" t="s">
        <v>1575</v>
      </c>
      <c r="E360" s="405">
        <v>3503389519.3999949</v>
      </c>
      <c r="F360" s="406">
        <v>0.12373224889596063</v>
      </c>
      <c r="G360" s="405">
        <v>5307418.8899999997</v>
      </c>
      <c r="H360" s="406">
        <v>1.8744672022797854E-4</v>
      </c>
      <c r="I360" s="405">
        <v>1575059.58</v>
      </c>
      <c r="J360" s="406">
        <v>5.5627746472194775E-5</v>
      </c>
      <c r="K360" s="405">
        <v>934812.90999999992</v>
      </c>
      <c r="L360" s="406">
        <v>3.3015599039380229E-5</v>
      </c>
      <c r="M360" s="316">
        <v>3511206810.7799945</v>
      </c>
    </row>
    <row r="361" spans="1:13" ht="20.25" x14ac:dyDescent="0.3">
      <c r="A361" s="381" t="s">
        <v>1576</v>
      </c>
      <c r="B361" s="265"/>
      <c r="C361" s="265"/>
      <c r="D361" s="265" t="s">
        <v>1577</v>
      </c>
      <c r="E361" s="405">
        <v>3162012338.4999938</v>
      </c>
      <c r="F361" s="406">
        <v>0.11167553465376172</v>
      </c>
      <c r="G361" s="405">
        <v>2885082.2499999995</v>
      </c>
      <c r="H361" s="406">
        <v>1.0189495431939739E-4</v>
      </c>
      <c r="I361" s="405">
        <v>370865.3</v>
      </c>
      <c r="J361" s="406">
        <v>1.3098171742642559E-5</v>
      </c>
      <c r="K361" s="405">
        <v>967330.01</v>
      </c>
      <c r="L361" s="406">
        <v>3.4164033687681605E-5</v>
      </c>
      <c r="M361" s="316">
        <v>3166235616.0599942</v>
      </c>
    </row>
    <row r="362" spans="1:13" ht="20.25" x14ac:dyDescent="0.3">
      <c r="A362" s="381" t="s">
        <v>1578</v>
      </c>
      <c r="B362" s="265"/>
      <c r="C362" s="265"/>
      <c r="D362" s="265" t="s">
        <v>1579</v>
      </c>
      <c r="E362" s="405">
        <v>2665990984.6899905</v>
      </c>
      <c r="F362" s="406">
        <v>9.4157117912639018E-2</v>
      </c>
      <c r="G362" s="405">
        <v>2300894.29</v>
      </c>
      <c r="H362" s="406">
        <v>8.1262681011368861E-5</v>
      </c>
      <c r="I362" s="405">
        <v>0</v>
      </c>
      <c r="J362" s="406">
        <v>0</v>
      </c>
      <c r="K362" s="405">
        <v>139195.07</v>
      </c>
      <c r="L362" s="406">
        <v>4.9160731203192994E-6</v>
      </c>
      <c r="M362" s="316">
        <v>2668431074.0499907</v>
      </c>
    </row>
    <row r="363" spans="1:13" ht="20.25" x14ac:dyDescent="0.3">
      <c r="A363" s="381" t="s">
        <v>1580</v>
      </c>
      <c r="B363" s="265"/>
      <c r="C363" s="265"/>
      <c r="D363" s="265" t="s">
        <v>1581</v>
      </c>
      <c r="E363" s="405">
        <v>2819097048.9000006</v>
      </c>
      <c r="F363" s="406">
        <v>9.9564497691396359E-2</v>
      </c>
      <c r="G363" s="405">
        <v>916283.01</v>
      </c>
      <c r="H363" s="406">
        <v>3.2361162475555061E-5</v>
      </c>
      <c r="I363" s="405">
        <v>0</v>
      </c>
      <c r="J363" s="406">
        <v>0</v>
      </c>
      <c r="K363" s="405">
        <v>346931.9</v>
      </c>
      <c r="L363" s="406">
        <v>1.2252895078620982E-5</v>
      </c>
      <c r="M363" s="316">
        <v>2820360263.8100009</v>
      </c>
    </row>
    <row r="364" spans="1:13" ht="20.25" x14ac:dyDescent="0.3">
      <c r="A364" s="381" t="s">
        <v>1582</v>
      </c>
      <c r="B364" s="265"/>
      <c r="C364" s="265"/>
      <c r="D364" s="265" t="s">
        <v>1583</v>
      </c>
      <c r="E364" s="405">
        <v>1808666128.7700005</v>
      </c>
      <c r="F364" s="406">
        <v>6.3878231745407105E-2</v>
      </c>
      <c r="G364" s="405">
        <v>637819.62</v>
      </c>
      <c r="H364" s="406">
        <v>2.2526429201079246E-5</v>
      </c>
      <c r="I364" s="405">
        <v>0</v>
      </c>
      <c r="J364" s="406">
        <v>0</v>
      </c>
      <c r="K364" s="405">
        <v>0</v>
      </c>
      <c r="L364" s="406">
        <v>0</v>
      </c>
      <c r="M364" s="316">
        <v>1809303948.3900003</v>
      </c>
    </row>
    <row r="365" spans="1:13" ht="20.25" x14ac:dyDescent="0.3">
      <c r="A365" s="381" t="s">
        <v>1584</v>
      </c>
      <c r="B365" s="265"/>
      <c r="C365" s="265"/>
      <c r="D365" s="265" t="s">
        <v>1585</v>
      </c>
      <c r="E365" s="405">
        <v>2421210628.029995</v>
      </c>
      <c r="F365" s="406">
        <v>8.5511997566362574E-2</v>
      </c>
      <c r="G365" s="405">
        <v>1576282.65</v>
      </c>
      <c r="H365" s="406">
        <v>5.567094269711329E-5</v>
      </c>
      <c r="I365" s="405">
        <v>42245.75</v>
      </c>
      <c r="J365" s="406">
        <v>1.4920298256448955E-6</v>
      </c>
      <c r="K365" s="405">
        <v>0</v>
      </c>
      <c r="L365" s="406">
        <v>0</v>
      </c>
      <c r="M365" s="316">
        <v>2422829156.4299951</v>
      </c>
    </row>
    <row r="366" spans="1:13" ht="20.25" x14ac:dyDescent="0.3">
      <c r="A366" s="381" t="s">
        <v>1586</v>
      </c>
      <c r="B366" s="265"/>
      <c r="C366" s="265"/>
      <c r="D366" s="265" t="s">
        <v>1587</v>
      </c>
      <c r="E366" s="405">
        <v>256264584.72</v>
      </c>
      <c r="F366" s="406">
        <v>9.0507187979558448E-3</v>
      </c>
      <c r="G366" s="405">
        <v>0</v>
      </c>
      <c r="H366" s="406">
        <v>0</v>
      </c>
      <c r="I366" s="405">
        <v>0</v>
      </c>
      <c r="J366" s="406">
        <v>0</v>
      </c>
      <c r="K366" s="405">
        <v>0</v>
      </c>
      <c r="L366" s="406">
        <v>0</v>
      </c>
      <c r="M366" s="316">
        <v>256264584.72</v>
      </c>
    </row>
    <row r="367" spans="1:13" ht="21" thickBot="1" x14ac:dyDescent="0.35">
      <c r="B367" s="306" t="s">
        <v>1603</v>
      </c>
      <c r="C367" s="306"/>
      <c r="D367" s="265"/>
      <c r="E367" s="372">
        <v>28271747464.579941</v>
      </c>
      <c r="F367" s="410">
        <v>0.9984978474817876</v>
      </c>
      <c r="G367" s="372">
        <v>29838492.459999997</v>
      </c>
      <c r="H367" s="410">
        <v>1.0538319405526079E-3</v>
      </c>
      <c r="I367" s="372">
        <v>5198726.8</v>
      </c>
      <c r="J367" s="410">
        <v>1.8360794733149362E-4</v>
      </c>
      <c r="K367" s="372">
        <v>7495147.4900000002</v>
      </c>
      <c r="L367" s="371">
        <v>2.6471263032819817E-4</v>
      </c>
      <c r="M367" s="372">
        <v>28314279831.329945</v>
      </c>
    </row>
    <row r="368" spans="1:13" ht="21" thickTop="1" x14ac:dyDescent="0.3">
      <c r="B368" s="306" t="s">
        <v>637</v>
      </c>
      <c r="C368" s="306"/>
      <c r="D368" s="265"/>
      <c r="E368" s="265"/>
      <c r="F368" s="265"/>
      <c r="G368" s="265"/>
      <c r="H368" s="265"/>
      <c r="I368" s="265"/>
      <c r="J368" s="265"/>
      <c r="K368" s="265"/>
      <c r="L368" s="265"/>
      <c r="M368" s="265"/>
    </row>
    <row r="369" spans="1:13" ht="20.25" x14ac:dyDescent="0.3">
      <c r="A369" s="381" t="s">
        <v>1566</v>
      </c>
      <c r="B369" s="265"/>
      <c r="C369" s="265"/>
      <c r="D369" s="265" t="s">
        <v>1567</v>
      </c>
      <c r="E369" s="405">
        <v>77797330.50999999</v>
      </c>
      <c r="F369" s="406">
        <v>9.8643488469562536E-3</v>
      </c>
      <c r="G369" s="405">
        <v>0</v>
      </c>
      <c r="H369" s="406">
        <v>0</v>
      </c>
      <c r="I369" s="405">
        <v>141405.42000000001</v>
      </c>
      <c r="J369" s="406">
        <v>1.7929566253575619E-5</v>
      </c>
      <c r="K369" s="405">
        <v>47825.599999999999</v>
      </c>
      <c r="L369" s="406">
        <v>6.0640692826131141E-6</v>
      </c>
      <c r="M369" s="316">
        <v>77986561.529999986</v>
      </c>
    </row>
    <row r="370" spans="1:13" ht="20.25" x14ac:dyDescent="0.3">
      <c r="A370" s="383" t="s">
        <v>1568</v>
      </c>
      <c r="B370" s="265"/>
      <c r="C370" s="265"/>
      <c r="D370" s="265" t="s">
        <v>1569</v>
      </c>
      <c r="E370" s="405">
        <v>152056352.00000027</v>
      </c>
      <c r="F370" s="406">
        <v>1.9280056149622981E-2</v>
      </c>
      <c r="G370" s="405">
        <v>458538.43999999994</v>
      </c>
      <c r="H370" s="406">
        <v>5.8140595599455859E-5</v>
      </c>
      <c r="I370" s="405">
        <v>0</v>
      </c>
      <c r="J370" s="406">
        <v>0</v>
      </c>
      <c r="K370" s="405">
        <v>0</v>
      </c>
      <c r="L370" s="406">
        <v>0</v>
      </c>
      <c r="M370" s="316">
        <v>152514890.44000027</v>
      </c>
    </row>
    <row r="371" spans="1:13" ht="20.25" x14ac:dyDescent="0.3">
      <c r="A371" s="383" t="s">
        <v>1570</v>
      </c>
      <c r="B371" s="265"/>
      <c r="C371" s="265"/>
      <c r="D371" s="265" t="s">
        <v>1571</v>
      </c>
      <c r="E371" s="405">
        <v>358859064.42999887</v>
      </c>
      <c r="F371" s="406">
        <v>4.5501702632005384E-2</v>
      </c>
      <c r="G371" s="405">
        <v>580289.68999999994</v>
      </c>
      <c r="H371" s="406">
        <v>7.3578102191004105E-5</v>
      </c>
      <c r="I371" s="405">
        <v>44364.77</v>
      </c>
      <c r="J371" s="406">
        <v>5.6252517268407672E-6</v>
      </c>
      <c r="K371" s="405">
        <v>216795.72</v>
      </c>
      <c r="L371" s="406">
        <v>2.7488714543131578E-5</v>
      </c>
      <c r="M371" s="316">
        <v>359700514.60999888</v>
      </c>
    </row>
    <row r="372" spans="1:13" ht="20.25" x14ac:dyDescent="0.3">
      <c r="A372" s="383" t="s">
        <v>1572</v>
      </c>
      <c r="B372" s="265"/>
      <c r="C372" s="265"/>
      <c r="D372" s="265" t="s">
        <v>1573</v>
      </c>
      <c r="E372" s="405">
        <v>906680840.89999926</v>
      </c>
      <c r="F372" s="406">
        <v>0.11496302056713378</v>
      </c>
      <c r="G372" s="405">
        <v>2574614.2399999998</v>
      </c>
      <c r="H372" s="406">
        <v>3.2644941469343419E-4</v>
      </c>
      <c r="I372" s="405">
        <v>176356.65</v>
      </c>
      <c r="J372" s="406">
        <v>2.2361223780769128E-5</v>
      </c>
      <c r="K372" s="405">
        <v>4114592.4400000004</v>
      </c>
      <c r="L372" s="406">
        <v>5.2171166960531901E-4</v>
      </c>
      <c r="M372" s="316">
        <v>913546404.2299993</v>
      </c>
    </row>
    <row r="373" spans="1:13" ht="20.25" x14ac:dyDescent="0.3">
      <c r="A373" s="381" t="s">
        <v>1574</v>
      </c>
      <c r="B373" s="265"/>
      <c r="C373" s="265"/>
      <c r="D373" s="265" t="s">
        <v>1575</v>
      </c>
      <c r="E373" s="405">
        <v>704862817.91000056</v>
      </c>
      <c r="F373" s="406">
        <v>8.9373410109735277E-2</v>
      </c>
      <c r="G373" s="405">
        <v>1701077.7799999998</v>
      </c>
      <c r="H373" s="406">
        <v>2.1568895137820973E-4</v>
      </c>
      <c r="I373" s="405">
        <v>881735.1</v>
      </c>
      <c r="J373" s="406">
        <v>1.1180001370211356E-4</v>
      </c>
      <c r="K373" s="405">
        <v>3334902.3300000005</v>
      </c>
      <c r="L373" s="406">
        <v>4.2285049805685461E-4</v>
      </c>
      <c r="M373" s="316">
        <v>710780533.1200006</v>
      </c>
    </row>
    <row r="374" spans="1:13" ht="20.25" x14ac:dyDescent="0.3">
      <c r="A374" s="381" t="s">
        <v>1576</v>
      </c>
      <c r="B374" s="265"/>
      <c r="C374" s="265"/>
      <c r="D374" s="265" t="s">
        <v>1577</v>
      </c>
      <c r="E374" s="405">
        <v>811828500.89999819</v>
      </c>
      <c r="F374" s="406">
        <v>0.1029361738286092</v>
      </c>
      <c r="G374" s="405">
        <v>2825613.12</v>
      </c>
      <c r="H374" s="406">
        <v>3.5827493487882231E-4</v>
      </c>
      <c r="I374" s="405">
        <v>1388272.66</v>
      </c>
      <c r="J374" s="406">
        <v>1.7602668013360208E-4</v>
      </c>
      <c r="K374" s="405">
        <v>1983467.1500000001</v>
      </c>
      <c r="L374" s="406">
        <v>2.5149464339991928E-4</v>
      </c>
      <c r="M374" s="316">
        <v>818025853.82999814</v>
      </c>
    </row>
    <row r="375" spans="1:13" ht="20.25" x14ac:dyDescent="0.3">
      <c r="A375" s="381" t="s">
        <v>1578</v>
      </c>
      <c r="B375" s="265"/>
      <c r="C375" s="265"/>
      <c r="D375" s="265" t="s">
        <v>1579</v>
      </c>
      <c r="E375" s="405">
        <v>818398752.01999986</v>
      </c>
      <c r="F375" s="406">
        <v>0.10376925188713552</v>
      </c>
      <c r="G375" s="405">
        <v>1291692.6100000001</v>
      </c>
      <c r="H375" s="406">
        <v>1.6378076759892947E-4</v>
      </c>
      <c r="I375" s="405">
        <v>677910.79</v>
      </c>
      <c r="J375" s="406">
        <v>8.5956015146511271E-5</v>
      </c>
      <c r="K375" s="405">
        <v>1711993.5</v>
      </c>
      <c r="L375" s="406">
        <v>2.1707301519235126E-4</v>
      </c>
      <c r="M375" s="316">
        <v>822080348.91999984</v>
      </c>
    </row>
    <row r="376" spans="1:13" ht="20.25" x14ac:dyDescent="0.3">
      <c r="A376" s="381" t="s">
        <v>1580</v>
      </c>
      <c r="B376" s="265"/>
      <c r="C376" s="265"/>
      <c r="D376" s="265" t="s">
        <v>1581</v>
      </c>
      <c r="E376" s="405">
        <v>1109358614.9199984</v>
      </c>
      <c r="F376" s="406">
        <v>0.14066164355781408</v>
      </c>
      <c r="G376" s="405">
        <v>3760935.95</v>
      </c>
      <c r="H376" s="406">
        <v>4.7686962982733877E-4</v>
      </c>
      <c r="I376" s="405">
        <v>265843.73</v>
      </c>
      <c r="J376" s="406">
        <v>3.3707779872459398E-5</v>
      </c>
      <c r="K376" s="405">
        <v>546088.99</v>
      </c>
      <c r="L376" s="406">
        <v>6.924160846559625E-5</v>
      </c>
      <c r="M376" s="316">
        <v>1113931483.5899985</v>
      </c>
    </row>
    <row r="377" spans="1:13" ht="20.25" x14ac:dyDescent="0.3">
      <c r="A377" s="381" t="s">
        <v>1582</v>
      </c>
      <c r="B377" s="265"/>
      <c r="C377" s="265"/>
      <c r="D377" s="265" t="s">
        <v>1583</v>
      </c>
      <c r="E377" s="405">
        <v>1557069379.6900027</v>
      </c>
      <c r="F377" s="406">
        <v>0.19742933902085077</v>
      </c>
      <c r="G377" s="405">
        <v>2502930.5</v>
      </c>
      <c r="H377" s="406">
        <v>3.1736024140973626E-4</v>
      </c>
      <c r="I377" s="405">
        <v>317036.74</v>
      </c>
      <c r="J377" s="406">
        <v>4.0198821478325424E-5</v>
      </c>
      <c r="K377" s="405">
        <v>531035.09</v>
      </c>
      <c r="L377" s="406">
        <v>6.7332842186165789E-5</v>
      </c>
      <c r="M377" s="316">
        <v>1560420382.0200026</v>
      </c>
    </row>
    <row r="378" spans="1:13" ht="20.25" x14ac:dyDescent="0.3">
      <c r="A378" s="381" t="s">
        <v>1584</v>
      </c>
      <c r="B378" s="265"/>
      <c r="C378" s="265"/>
      <c r="D378" s="265" t="s">
        <v>1585</v>
      </c>
      <c r="E378" s="405">
        <v>1353109769.540004</v>
      </c>
      <c r="F378" s="406">
        <v>0.1715681850195554</v>
      </c>
      <c r="G378" s="405">
        <v>728494.81</v>
      </c>
      <c r="H378" s="406">
        <v>9.2369839580979171E-5</v>
      </c>
      <c r="I378" s="405">
        <v>440277.45999999996</v>
      </c>
      <c r="J378" s="406">
        <v>5.5825186113983384E-5</v>
      </c>
      <c r="K378" s="405">
        <v>136545.10999999999</v>
      </c>
      <c r="L378" s="406">
        <v>1.7313300977761464E-5</v>
      </c>
      <c r="M378" s="316">
        <v>1354415086.9200039</v>
      </c>
    </row>
    <row r="379" spans="1:13" ht="20.25" x14ac:dyDescent="0.3">
      <c r="A379" s="381" t="s">
        <v>1586</v>
      </c>
      <c r="B379" s="265"/>
      <c r="C379" s="265"/>
      <c r="D379" s="265" t="s">
        <v>1587</v>
      </c>
      <c r="E379" s="405">
        <v>3315221.0700000003</v>
      </c>
      <c r="F379" s="406">
        <v>4.2035500350562843E-4</v>
      </c>
      <c r="G379" s="405">
        <v>0</v>
      </c>
      <c r="H379" s="406">
        <v>0</v>
      </c>
      <c r="I379" s="405">
        <v>0</v>
      </c>
      <c r="J379" s="406">
        <v>0</v>
      </c>
      <c r="K379" s="405">
        <v>0</v>
      </c>
      <c r="L379" s="406">
        <v>0</v>
      </c>
      <c r="M379" s="316">
        <v>3315221.0700000003</v>
      </c>
    </row>
    <row r="380" spans="1:13" ht="21" thickBot="1" x14ac:dyDescent="0.35">
      <c r="B380" s="306" t="s">
        <v>1604</v>
      </c>
      <c r="C380" s="306"/>
      <c r="D380" s="265"/>
      <c r="E380" s="392">
        <v>7853336643.8900013</v>
      </c>
      <c r="F380" s="408">
        <v>0.99576748662292436</v>
      </c>
      <c r="G380" s="392">
        <v>16424187.139999999</v>
      </c>
      <c r="H380" s="408">
        <v>2.0825124771579099E-3</v>
      </c>
      <c r="I380" s="392">
        <v>4333203.3199999994</v>
      </c>
      <c r="J380" s="408">
        <v>5.4943053820818066E-4</v>
      </c>
      <c r="K380" s="392">
        <v>12623245.930000002</v>
      </c>
      <c r="L380" s="398">
        <v>1.6005703617097127E-3</v>
      </c>
      <c r="M380" s="392">
        <v>7886717280.2800016</v>
      </c>
    </row>
    <row r="381" spans="1:13" ht="21" thickTop="1" x14ac:dyDescent="0.3">
      <c r="B381" s="306" t="s">
        <v>639</v>
      </c>
      <c r="C381" s="306"/>
      <c r="D381" s="265"/>
      <c r="E381" s="265"/>
      <c r="F381" s="265"/>
      <c r="G381" s="265"/>
      <c r="H381" s="265"/>
      <c r="I381" s="265"/>
      <c r="J381" s="265"/>
      <c r="K381" s="265"/>
      <c r="L381" s="265"/>
      <c r="M381" s="265"/>
    </row>
    <row r="382" spans="1:13" ht="20.25" x14ac:dyDescent="0.3">
      <c r="A382" s="381" t="s">
        <v>1566</v>
      </c>
      <c r="B382" s="306"/>
      <c r="C382" s="306"/>
      <c r="D382" s="265" t="s">
        <v>1567</v>
      </c>
      <c r="E382" s="405">
        <v>41091552.619999975</v>
      </c>
      <c r="F382" s="406">
        <v>9.5712001741250791E-3</v>
      </c>
      <c r="G382" s="405">
        <v>0</v>
      </c>
      <c r="H382" s="406">
        <v>0</v>
      </c>
      <c r="I382" s="405">
        <v>0</v>
      </c>
      <c r="J382" s="406">
        <v>0</v>
      </c>
      <c r="K382" s="405">
        <v>26779.3</v>
      </c>
      <c r="L382" s="406">
        <v>6.2375360501271779E-6</v>
      </c>
      <c r="M382" s="316">
        <v>41118331.919999972</v>
      </c>
    </row>
    <row r="383" spans="1:13" ht="20.25" x14ac:dyDescent="0.3">
      <c r="A383" s="383" t="s">
        <v>1568</v>
      </c>
      <c r="B383" s="265"/>
      <c r="C383" s="265"/>
      <c r="D383" s="265" t="s">
        <v>1569</v>
      </c>
      <c r="E383" s="405">
        <v>82371236.179999992</v>
      </c>
      <c r="F383" s="406">
        <v>1.9186220519815309E-2</v>
      </c>
      <c r="G383" s="405">
        <v>196248.45</v>
      </c>
      <c r="H383" s="406">
        <v>4.5710932759877259E-5</v>
      </c>
      <c r="I383" s="405">
        <v>0</v>
      </c>
      <c r="J383" s="406">
        <v>0</v>
      </c>
      <c r="K383" s="405">
        <v>122915.17</v>
      </c>
      <c r="L383" s="406">
        <v>2.8629867247557279E-5</v>
      </c>
      <c r="M383" s="316">
        <v>82690399.799999997</v>
      </c>
    </row>
    <row r="384" spans="1:13" ht="20.25" x14ac:dyDescent="0.3">
      <c r="A384" s="383" t="s">
        <v>1570</v>
      </c>
      <c r="B384" s="265"/>
      <c r="C384" s="265"/>
      <c r="D384" s="265" t="s">
        <v>1571</v>
      </c>
      <c r="E384" s="405">
        <v>208059901.07000026</v>
      </c>
      <c r="F384" s="406">
        <v>4.8462100708757172E-2</v>
      </c>
      <c r="G384" s="405">
        <v>74204.350000000006</v>
      </c>
      <c r="H384" s="406">
        <v>1.7283958438094152E-5</v>
      </c>
      <c r="I384" s="405">
        <v>278748.51</v>
      </c>
      <c r="J384" s="406">
        <v>6.4927159412092031E-5</v>
      </c>
      <c r="K384" s="405">
        <v>0</v>
      </c>
      <c r="L384" s="406">
        <v>0</v>
      </c>
      <c r="M384" s="316">
        <v>208412853.93000025</v>
      </c>
    </row>
    <row r="385" spans="1:13" ht="20.25" x14ac:dyDescent="0.3">
      <c r="A385" s="383" t="s">
        <v>1572</v>
      </c>
      <c r="B385" s="265"/>
      <c r="C385" s="265"/>
      <c r="D385" s="265" t="s">
        <v>1573</v>
      </c>
      <c r="E385" s="405">
        <v>496479332.60000116</v>
      </c>
      <c r="F385" s="406">
        <v>0.11564184781661914</v>
      </c>
      <c r="G385" s="405">
        <v>1296136.6100000001</v>
      </c>
      <c r="H385" s="406">
        <v>3.0190105158703297E-4</v>
      </c>
      <c r="I385" s="405">
        <v>602806.55000000005</v>
      </c>
      <c r="J385" s="406">
        <v>1.4040798627588442E-4</v>
      </c>
      <c r="K385" s="405">
        <v>1771979.0699999998</v>
      </c>
      <c r="L385" s="406">
        <v>4.1273608082346551E-4</v>
      </c>
      <c r="M385" s="316">
        <v>500150254.83000118</v>
      </c>
    </row>
    <row r="386" spans="1:13" ht="20.25" x14ac:dyDescent="0.3">
      <c r="A386" s="381" t="s">
        <v>1574</v>
      </c>
      <c r="B386" s="265"/>
      <c r="C386" s="265"/>
      <c r="D386" s="265" t="s">
        <v>1575</v>
      </c>
      <c r="E386" s="405">
        <v>420354047.39000005</v>
      </c>
      <c r="F386" s="406">
        <v>9.7910457869025469E-2</v>
      </c>
      <c r="G386" s="405">
        <v>1225228.44</v>
      </c>
      <c r="H386" s="406">
        <v>2.8538485188713236E-4</v>
      </c>
      <c r="I386" s="405">
        <v>1008605.3099999998</v>
      </c>
      <c r="J386" s="406">
        <v>2.3492817144117647E-4</v>
      </c>
      <c r="K386" s="405">
        <v>1773897.4700000002</v>
      </c>
      <c r="L386" s="406">
        <v>4.1318292182224316E-4</v>
      </c>
      <c r="M386" s="316">
        <v>424361778.61000007</v>
      </c>
    </row>
    <row r="387" spans="1:13" ht="20.25" x14ac:dyDescent="0.3">
      <c r="A387" s="381" t="s">
        <v>1576</v>
      </c>
      <c r="B387" s="265"/>
      <c r="C387" s="265"/>
      <c r="D387" s="265" t="s">
        <v>1577</v>
      </c>
      <c r="E387" s="405">
        <v>520584480.73999983</v>
      </c>
      <c r="F387" s="406">
        <v>0.12125651028042132</v>
      </c>
      <c r="G387" s="405">
        <v>1633814.74</v>
      </c>
      <c r="H387" s="406">
        <v>3.8055432143406146E-4</v>
      </c>
      <c r="I387" s="405">
        <v>1029316.89</v>
      </c>
      <c r="J387" s="406">
        <v>2.3975239115211344E-4</v>
      </c>
      <c r="K387" s="405">
        <v>2487492.5299999998</v>
      </c>
      <c r="L387" s="406">
        <v>5.7939618773818061E-4</v>
      </c>
      <c r="M387" s="316">
        <v>525735104.8999998</v>
      </c>
    </row>
    <row r="388" spans="1:13" ht="20.25" x14ac:dyDescent="0.3">
      <c r="A388" s="381" t="s">
        <v>1578</v>
      </c>
      <c r="B388" s="265"/>
      <c r="C388" s="265"/>
      <c r="D388" s="265" t="s">
        <v>1579</v>
      </c>
      <c r="E388" s="405">
        <v>633636547.32000077</v>
      </c>
      <c r="F388" s="406">
        <v>0.14758902609801677</v>
      </c>
      <c r="G388" s="405">
        <v>1083003.68</v>
      </c>
      <c r="H388" s="406">
        <v>2.5225732175301066E-4</v>
      </c>
      <c r="I388" s="405">
        <v>903073.21</v>
      </c>
      <c r="J388" s="406">
        <v>2.1034723474023113E-4</v>
      </c>
      <c r="K388" s="405">
        <v>925131.34000000008</v>
      </c>
      <c r="L388" s="406">
        <v>2.1548509798062176E-4</v>
      </c>
      <c r="M388" s="316">
        <v>636547755.55000079</v>
      </c>
    </row>
    <row r="389" spans="1:13" ht="20.25" x14ac:dyDescent="0.3">
      <c r="A389" s="381" t="s">
        <v>1580</v>
      </c>
      <c r="B389" s="265"/>
      <c r="C389" s="265"/>
      <c r="D389" s="265" t="s">
        <v>1581</v>
      </c>
      <c r="E389" s="405">
        <v>781216460.02999842</v>
      </c>
      <c r="F389" s="406">
        <v>0.18196389869749593</v>
      </c>
      <c r="G389" s="405">
        <v>267358.49</v>
      </c>
      <c r="H389" s="406">
        <v>6.2274152785269469E-5</v>
      </c>
      <c r="I389" s="405">
        <v>0</v>
      </c>
      <c r="J389" s="406">
        <v>0</v>
      </c>
      <c r="K389" s="405">
        <v>1183501.8400000001</v>
      </c>
      <c r="L389" s="406">
        <v>2.756657340704144E-4</v>
      </c>
      <c r="M389" s="316">
        <v>782667320.35999846</v>
      </c>
    </row>
    <row r="390" spans="1:13" ht="20.25" x14ac:dyDescent="0.3">
      <c r="A390" s="381" t="s">
        <v>1582</v>
      </c>
      <c r="B390" s="265"/>
      <c r="C390" s="265"/>
      <c r="D390" s="265" t="s">
        <v>1583</v>
      </c>
      <c r="E390" s="405">
        <v>630080757.96000171</v>
      </c>
      <c r="F390" s="406">
        <v>0.14676079816376708</v>
      </c>
      <c r="G390" s="405">
        <v>546691.66999999993</v>
      </c>
      <c r="H390" s="406">
        <v>1.2733749574967345E-4</v>
      </c>
      <c r="I390" s="405">
        <v>0</v>
      </c>
      <c r="J390" s="406">
        <v>0</v>
      </c>
      <c r="K390" s="405">
        <v>632398.48</v>
      </c>
      <c r="L390" s="406">
        <v>1.4730065076554023E-4</v>
      </c>
      <c r="M390" s="316">
        <v>631259848.11000168</v>
      </c>
    </row>
    <row r="391" spans="1:13" ht="20.25" x14ac:dyDescent="0.3">
      <c r="A391" s="381" t="s">
        <v>1584</v>
      </c>
      <c r="B391" s="265"/>
      <c r="C391" s="265"/>
      <c r="D391" s="265" t="s">
        <v>1585</v>
      </c>
      <c r="E391" s="405">
        <v>459882105.13999987</v>
      </c>
      <c r="F391" s="406">
        <v>0.10711748289235068</v>
      </c>
      <c r="G391" s="405">
        <v>188542.37</v>
      </c>
      <c r="H391" s="406">
        <v>4.3916003400067104E-5</v>
      </c>
      <c r="I391" s="405">
        <v>0</v>
      </c>
      <c r="J391" s="406">
        <v>0</v>
      </c>
      <c r="K391" s="405">
        <v>235440.4</v>
      </c>
      <c r="L391" s="406">
        <v>5.4839670292216854E-5</v>
      </c>
      <c r="M391" s="316">
        <v>460306087.90999985</v>
      </c>
    </row>
    <row r="392" spans="1:13" ht="20.25" x14ac:dyDescent="0.3">
      <c r="A392" s="381" t="s">
        <v>1586</v>
      </c>
      <c r="B392" s="265"/>
      <c r="C392" s="265"/>
      <c r="D392" s="265" t="s">
        <v>1587</v>
      </c>
      <c r="E392" s="405">
        <v>0</v>
      </c>
      <c r="F392" s="406">
        <v>0</v>
      </c>
      <c r="G392" s="405">
        <v>0</v>
      </c>
      <c r="H392" s="406">
        <v>0</v>
      </c>
      <c r="I392" s="405">
        <v>0</v>
      </c>
      <c r="J392" s="406">
        <v>0</v>
      </c>
      <c r="K392" s="405">
        <v>0</v>
      </c>
      <c r="L392" s="406">
        <v>0</v>
      </c>
      <c r="M392" s="316">
        <v>0</v>
      </c>
    </row>
    <row r="393" spans="1:13" ht="21" thickBot="1" x14ac:dyDescent="0.35">
      <c r="B393" s="306" t="s">
        <v>1605</v>
      </c>
      <c r="C393" s="306"/>
      <c r="D393" s="265"/>
      <c r="E393" s="392">
        <v>4273756421.0500016</v>
      </c>
      <c r="F393" s="408">
        <v>0.99545954322039398</v>
      </c>
      <c r="G393" s="392">
        <v>6511228.7999999998</v>
      </c>
      <c r="H393" s="408">
        <v>1.5166200897942187E-3</v>
      </c>
      <c r="I393" s="392">
        <v>3822550.4699999997</v>
      </c>
      <c r="J393" s="408">
        <v>8.9036294302149738E-4</v>
      </c>
      <c r="K393" s="392">
        <v>9159535.5999999996</v>
      </c>
      <c r="L393" s="408">
        <v>2.1334737467903673E-3</v>
      </c>
      <c r="M393" s="392">
        <v>4293249735.920002</v>
      </c>
    </row>
    <row r="394" spans="1:13" ht="21" thickTop="1" x14ac:dyDescent="0.3">
      <c r="B394" s="306" t="s">
        <v>641</v>
      </c>
      <c r="C394" s="306"/>
      <c r="D394" s="265"/>
      <c r="E394" s="265"/>
      <c r="F394" s="265"/>
      <c r="G394" s="265"/>
      <c r="H394" s="265"/>
      <c r="I394" s="265"/>
      <c r="J394" s="265"/>
      <c r="K394" s="265"/>
      <c r="L394" s="265"/>
      <c r="M394" s="265"/>
    </row>
    <row r="395" spans="1:13" ht="20.25" x14ac:dyDescent="0.3">
      <c r="A395" s="381" t="s">
        <v>1566</v>
      </c>
      <c r="B395" s="306"/>
      <c r="C395" s="306"/>
      <c r="D395" s="265" t="s">
        <v>1567</v>
      </c>
      <c r="E395" s="405">
        <v>10113639.199999997</v>
      </c>
      <c r="F395" s="406">
        <v>8.2258525962139849E-3</v>
      </c>
      <c r="G395" s="405">
        <v>75.180000000000007</v>
      </c>
      <c r="H395" s="406">
        <v>6.1147089188565049E-8</v>
      </c>
      <c r="I395" s="405">
        <v>0</v>
      </c>
      <c r="J395" s="406">
        <v>0</v>
      </c>
      <c r="K395" s="405">
        <v>0</v>
      </c>
      <c r="L395" s="406">
        <v>0</v>
      </c>
      <c r="M395" s="316">
        <v>10113714.379999997</v>
      </c>
    </row>
    <row r="396" spans="1:13" ht="20.25" x14ac:dyDescent="0.3">
      <c r="A396" s="383" t="s">
        <v>1568</v>
      </c>
      <c r="B396" s="265"/>
      <c r="C396" s="265"/>
      <c r="D396" s="265" t="s">
        <v>1569</v>
      </c>
      <c r="E396" s="405">
        <v>23146859.270000014</v>
      </c>
      <c r="F396" s="406">
        <v>1.8826324397683617E-2</v>
      </c>
      <c r="G396" s="405">
        <v>24430.16</v>
      </c>
      <c r="H396" s="406">
        <v>1.9870087422331924E-5</v>
      </c>
      <c r="I396" s="405">
        <v>0</v>
      </c>
      <c r="J396" s="406">
        <v>0</v>
      </c>
      <c r="K396" s="405">
        <v>0</v>
      </c>
      <c r="L396" s="406">
        <v>0</v>
      </c>
      <c r="M396" s="316">
        <v>23171289.430000015</v>
      </c>
    </row>
    <row r="397" spans="1:13" ht="20.25" x14ac:dyDescent="0.3">
      <c r="A397" s="383" t="s">
        <v>1570</v>
      </c>
      <c r="B397" s="265"/>
      <c r="C397" s="265"/>
      <c r="D397" s="265" t="s">
        <v>1571</v>
      </c>
      <c r="E397" s="405">
        <v>72356368.030000001</v>
      </c>
      <c r="F397" s="406">
        <v>5.8850509301556879E-2</v>
      </c>
      <c r="G397" s="405">
        <v>324325.92000000004</v>
      </c>
      <c r="H397" s="406">
        <v>2.6378805475396931E-4</v>
      </c>
      <c r="I397" s="405">
        <v>0</v>
      </c>
      <c r="J397" s="406">
        <v>0</v>
      </c>
      <c r="K397" s="405">
        <v>0</v>
      </c>
      <c r="L397" s="406">
        <v>0</v>
      </c>
      <c r="M397" s="316">
        <v>72680693.950000003</v>
      </c>
    </row>
    <row r="398" spans="1:13" ht="20.25" x14ac:dyDescent="0.3">
      <c r="A398" s="383" t="s">
        <v>1572</v>
      </c>
      <c r="B398" s="265"/>
      <c r="C398" s="265"/>
      <c r="D398" s="265" t="s">
        <v>1573</v>
      </c>
      <c r="E398" s="405">
        <v>212046483.50000012</v>
      </c>
      <c r="F398" s="406">
        <v>0.17246641711487221</v>
      </c>
      <c r="G398" s="405">
        <v>808764.01</v>
      </c>
      <c r="H398" s="406">
        <v>6.5780214221829625E-4</v>
      </c>
      <c r="I398" s="405">
        <v>0</v>
      </c>
      <c r="J398" s="406">
        <v>0</v>
      </c>
      <c r="K398" s="405">
        <v>350240.88</v>
      </c>
      <c r="L398" s="406">
        <v>2.8486579312106289E-4</v>
      </c>
      <c r="M398" s="316">
        <v>213205488.3900001</v>
      </c>
    </row>
    <row r="399" spans="1:13" ht="20.25" x14ac:dyDescent="0.3">
      <c r="A399" s="381" t="s">
        <v>1574</v>
      </c>
      <c r="B399" s="265"/>
      <c r="C399" s="265"/>
      <c r="D399" s="265" t="s">
        <v>1575</v>
      </c>
      <c r="E399" s="405">
        <v>162065343.51999998</v>
      </c>
      <c r="F399" s="406">
        <v>0.13181463174505015</v>
      </c>
      <c r="G399" s="405">
        <v>931628.58999999985</v>
      </c>
      <c r="H399" s="406">
        <v>7.577331269399719E-4</v>
      </c>
      <c r="I399" s="405">
        <v>0</v>
      </c>
      <c r="J399" s="406">
        <v>0</v>
      </c>
      <c r="K399" s="405">
        <v>688771.99</v>
      </c>
      <c r="L399" s="406">
        <v>5.6020753262989392E-4</v>
      </c>
      <c r="M399" s="316">
        <v>163685744.09999999</v>
      </c>
    </row>
    <row r="400" spans="1:13" ht="20.25" x14ac:dyDescent="0.3">
      <c r="A400" s="381" t="s">
        <v>1576</v>
      </c>
      <c r="B400" s="265"/>
      <c r="C400" s="265"/>
      <c r="D400" s="265" t="s">
        <v>1577</v>
      </c>
      <c r="E400" s="405">
        <v>150312375.96000013</v>
      </c>
      <c r="F400" s="406">
        <v>0.12225544372135205</v>
      </c>
      <c r="G400" s="405">
        <v>251927.02</v>
      </c>
      <c r="H400" s="406">
        <v>2.0490295239358085E-4</v>
      </c>
      <c r="I400" s="405">
        <v>0</v>
      </c>
      <c r="J400" s="406">
        <v>0</v>
      </c>
      <c r="K400" s="405">
        <v>1445724.22</v>
      </c>
      <c r="L400" s="406">
        <v>1.1758689521469622E-3</v>
      </c>
      <c r="M400" s="316">
        <v>152010027.20000014</v>
      </c>
    </row>
    <row r="401" spans="1:15" ht="20.25" x14ac:dyDescent="0.3">
      <c r="A401" s="381" t="s">
        <v>1578</v>
      </c>
      <c r="B401" s="265"/>
      <c r="C401" s="265"/>
      <c r="D401" s="265" t="s">
        <v>1579</v>
      </c>
      <c r="E401" s="405">
        <v>136994013.94</v>
      </c>
      <c r="F401" s="406">
        <v>0.11142305385326819</v>
      </c>
      <c r="G401" s="405">
        <v>296821.61</v>
      </c>
      <c r="H401" s="406">
        <v>2.414176304836854E-4</v>
      </c>
      <c r="I401" s="405">
        <v>179879.78</v>
      </c>
      <c r="J401" s="406">
        <v>1.4630387005692283E-4</v>
      </c>
      <c r="K401" s="405">
        <v>200060.97999999998</v>
      </c>
      <c r="L401" s="406">
        <v>1.6271809772827516E-4</v>
      </c>
      <c r="M401" s="316">
        <v>137670776.31</v>
      </c>
    </row>
    <row r="402" spans="1:15" ht="20.25" x14ac:dyDescent="0.3">
      <c r="A402" s="381" t="s">
        <v>1580</v>
      </c>
      <c r="B402" s="265"/>
      <c r="C402" s="265"/>
      <c r="D402" s="265" t="s">
        <v>1581</v>
      </c>
      <c r="E402" s="405">
        <v>195923594.34999993</v>
      </c>
      <c r="F402" s="406">
        <v>0.15935298613811763</v>
      </c>
      <c r="G402" s="405">
        <v>0</v>
      </c>
      <c r="H402" s="406">
        <v>0</v>
      </c>
      <c r="I402" s="405">
        <v>0</v>
      </c>
      <c r="J402" s="406">
        <v>0</v>
      </c>
      <c r="K402" s="405">
        <v>171048.3</v>
      </c>
      <c r="L402" s="406">
        <v>1.3912085203049253E-4</v>
      </c>
      <c r="M402" s="316">
        <v>196094642.64999995</v>
      </c>
    </row>
    <row r="403" spans="1:15" ht="20.25" x14ac:dyDescent="0.3">
      <c r="A403" s="381" t="s">
        <v>1582</v>
      </c>
      <c r="B403" s="265"/>
      <c r="C403" s="265"/>
      <c r="D403" s="265" t="s">
        <v>1583</v>
      </c>
      <c r="E403" s="405">
        <v>146803939.06999987</v>
      </c>
      <c r="F403" s="406">
        <v>0.1194018828883473</v>
      </c>
      <c r="G403" s="405">
        <v>80348.87</v>
      </c>
      <c r="H403" s="406">
        <v>6.5351150839191511E-5</v>
      </c>
      <c r="I403" s="405">
        <v>0</v>
      </c>
      <c r="J403" s="406">
        <v>0</v>
      </c>
      <c r="K403" s="405">
        <v>0</v>
      </c>
      <c r="L403" s="406">
        <v>0</v>
      </c>
      <c r="M403" s="316">
        <v>146884287.93999988</v>
      </c>
    </row>
    <row r="404" spans="1:15" ht="20.25" x14ac:dyDescent="0.3">
      <c r="A404" s="381" t="s">
        <v>1584</v>
      </c>
      <c r="B404" s="265"/>
      <c r="C404" s="265"/>
      <c r="D404" s="265" t="s">
        <v>1585</v>
      </c>
      <c r="E404" s="405">
        <v>113977674.59</v>
      </c>
      <c r="F404" s="406">
        <v>9.2702886853684136E-2</v>
      </c>
      <c r="G404" s="405">
        <v>0</v>
      </c>
      <c r="H404" s="406">
        <v>0</v>
      </c>
      <c r="I404" s="405">
        <v>0</v>
      </c>
      <c r="J404" s="406">
        <v>0</v>
      </c>
      <c r="K404" s="405">
        <v>0</v>
      </c>
      <c r="L404" s="406">
        <v>0</v>
      </c>
      <c r="M404" s="316">
        <v>113977674.59</v>
      </c>
    </row>
    <row r="405" spans="1:15" ht="20.25" x14ac:dyDescent="0.3">
      <c r="A405" s="381" t="s">
        <v>1586</v>
      </c>
      <c r="B405" s="265"/>
      <c r="C405" s="265"/>
      <c r="D405" s="265" t="s">
        <v>1587</v>
      </c>
      <c r="E405" s="405">
        <v>0</v>
      </c>
      <c r="F405" s="406">
        <v>0</v>
      </c>
      <c r="G405" s="405">
        <v>0</v>
      </c>
      <c r="H405" s="406">
        <v>0</v>
      </c>
      <c r="I405" s="405">
        <v>0</v>
      </c>
      <c r="J405" s="406">
        <v>0</v>
      </c>
      <c r="K405" s="405">
        <v>0</v>
      </c>
      <c r="L405" s="406">
        <v>0</v>
      </c>
      <c r="M405" s="316">
        <v>0</v>
      </c>
    </row>
    <row r="406" spans="1:15" ht="21" thickBot="1" x14ac:dyDescent="0.35">
      <c r="B406" s="306" t="s">
        <v>1606</v>
      </c>
      <c r="C406" s="306"/>
      <c r="D406" s="265"/>
      <c r="E406" s="392">
        <v>1223740291.4300001</v>
      </c>
      <c r="F406" s="408">
        <v>0.99531998861014614</v>
      </c>
      <c r="G406" s="392">
        <v>2718321.36</v>
      </c>
      <c r="H406" s="408">
        <v>2.2109262921402159E-3</v>
      </c>
      <c r="I406" s="392">
        <v>179879.78</v>
      </c>
      <c r="J406" s="408">
        <v>1.4630387005692283E-4</v>
      </c>
      <c r="K406" s="392">
        <v>2855846.3699999996</v>
      </c>
      <c r="L406" s="398">
        <v>2.3227812276566868E-3</v>
      </c>
      <c r="M406" s="392">
        <v>1229494338.9400001</v>
      </c>
    </row>
    <row r="407" spans="1:15" ht="21" thickTop="1" x14ac:dyDescent="0.3">
      <c r="B407" s="306"/>
      <c r="C407" s="306"/>
      <c r="D407" s="265"/>
      <c r="E407" s="265"/>
      <c r="F407" s="265"/>
      <c r="G407" s="265"/>
      <c r="H407" s="265"/>
      <c r="I407" s="265"/>
      <c r="J407" s="265"/>
      <c r="K407" s="265"/>
      <c r="L407" s="265"/>
      <c r="M407" s="265"/>
    </row>
    <row r="408" spans="1:15" ht="23.25" customHeight="1" thickBot="1" x14ac:dyDescent="0.35">
      <c r="B408" s="402" t="s">
        <v>1607</v>
      </c>
      <c r="C408" s="402"/>
      <c r="D408" s="265"/>
      <c r="E408" s="411">
        <v>51081051911.609947</v>
      </c>
      <c r="F408" s="412">
        <v>0.99778427231697497</v>
      </c>
      <c r="G408" s="411">
        <v>63069722.229999997</v>
      </c>
      <c r="H408" s="412">
        <v>1.2319632142538408E-3</v>
      </c>
      <c r="I408" s="411">
        <v>14676670.489999996</v>
      </c>
      <c r="J408" s="398">
        <v>2.8668460097964961E-4</v>
      </c>
      <c r="K408" s="411">
        <v>35686644.799999997</v>
      </c>
      <c r="L408" s="398">
        <v>6.9707986779162813E-4</v>
      </c>
      <c r="M408" s="413">
        <v>51194484949.129944</v>
      </c>
      <c r="O408" s="164" t="s">
        <v>1736</v>
      </c>
    </row>
    <row r="409" spans="1:15" ht="22.5" customHeight="1" thickTop="1" x14ac:dyDescent="0.25">
      <c r="B409" s="351" t="s">
        <v>1588</v>
      </c>
      <c r="C409" s="327"/>
      <c r="D409" s="327"/>
      <c r="E409" s="327"/>
      <c r="F409" s="327"/>
      <c r="G409" s="327"/>
      <c r="H409" s="327"/>
      <c r="I409" s="327"/>
      <c r="J409" s="327"/>
      <c r="K409" s="327"/>
      <c r="L409" s="327"/>
      <c r="M409" s="327"/>
    </row>
    <row r="410" spans="1:15" ht="16.5" x14ac:dyDescent="0.25">
      <c r="B410" s="327"/>
      <c r="C410" s="327"/>
      <c r="D410" s="327"/>
      <c r="E410" s="327"/>
      <c r="F410" s="327"/>
      <c r="G410" s="327"/>
      <c r="H410" s="327"/>
      <c r="I410" s="327"/>
      <c r="J410" s="327"/>
      <c r="K410" s="327"/>
      <c r="L410" s="327"/>
      <c r="M410" s="327"/>
    </row>
    <row r="412" spans="1:15" ht="23.25" x14ac:dyDescent="0.35">
      <c r="A412" s="171"/>
      <c r="B412" s="171" t="s">
        <v>1608</v>
      </c>
      <c r="C412" s="217"/>
      <c r="D412" s="217"/>
      <c r="E412" s="217"/>
      <c r="F412" s="217"/>
      <c r="G412" s="217"/>
      <c r="H412" s="217"/>
      <c r="I412" s="217"/>
      <c r="J412" s="217"/>
      <c r="K412" s="217"/>
      <c r="L412" s="217"/>
      <c r="M412" s="395"/>
    </row>
    <row r="413" spans="1:15" ht="15" customHeight="1" x14ac:dyDescent="0.2"/>
    <row r="414" spans="1:15" ht="96.75" customHeight="1" x14ac:dyDescent="0.2">
      <c r="B414" s="430" t="s">
        <v>1609</v>
      </c>
      <c r="C414" s="430"/>
      <c r="D414" s="430"/>
      <c r="E414" s="430"/>
      <c r="F414" s="430"/>
      <c r="G414" s="430"/>
      <c r="H414" s="430"/>
      <c r="I414" s="430"/>
      <c r="J414" s="430"/>
      <c r="K414" s="430"/>
      <c r="L414" s="430"/>
      <c r="M414" s="430"/>
    </row>
    <row r="415" spans="1:15" ht="15" customHeight="1" x14ac:dyDescent="0.2">
      <c r="B415" s="414"/>
      <c r="C415" s="414"/>
      <c r="D415" s="414"/>
      <c r="E415" s="414"/>
      <c r="F415" s="414"/>
      <c r="G415" s="414"/>
      <c r="H415" s="414"/>
      <c r="I415" s="414"/>
      <c r="J415" s="414"/>
      <c r="K415" s="414"/>
      <c r="L415" s="414"/>
      <c r="M415" s="414"/>
    </row>
    <row r="416" spans="1:15" ht="96.75" customHeight="1" x14ac:dyDescent="0.2">
      <c r="B416" s="430" t="s">
        <v>1610</v>
      </c>
      <c r="C416" s="430"/>
      <c r="D416" s="430"/>
      <c r="E416" s="430"/>
      <c r="F416" s="430"/>
      <c r="G416" s="430"/>
      <c r="H416" s="430"/>
      <c r="I416" s="430"/>
      <c r="J416" s="430"/>
      <c r="K416" s="430"/>
      <c r="L416" s="430"/>
      <c r="M416" s="430"/>
    </row>
    <row r="417" spans="2:13" ht="15" x14ac:dyDescent="0.2">
      <c r="B417" s="415"/>
    </row>
    <row r="418" spans="2:13" ht="30.75" customHeight="1" x14ac:dyDescent="0.2">
      <c r="B418" s="430" t="s">
        <v>1611</v>
      </c>
      <c r="C418" s="430"/>
      <c r="D418" s="430"/>
      <c r="E418" s="430"/>
      <c r="F418" s="430"/>
      <c r="G418" s="430"/>
      <c r="H418" s="430"/>
      <c r="I418" s="430"/>
      <c r="J418" s="430"/>
      <c r="K418" s="430"/>
      <c r="L418" s="430"/>
      <c r="M418" s="430"/>
    </row>
    <row r="420" spans="2:13" ht="151.5" customHeight="1" x14ac:dyDescent="0.2">
      <c r="B420" s="430" t="s">
        <v>1612</v>
      </c>
      <c r="C420" s="430"/>
      <c r="D420" s="430"/>
      <c r="E420" s="430"/>
      <c r="F420" s="430"/>
      <c r="G420" s="430"/>
      <c r="H420" s="430"/>
      <c r="I420" s="430"/>
      <c r="J420" s="430"/>
      <c r="K420" s="430"/>
      <c r="L420" s="430"/>
      <c r="M420" s="430"/>
    </row>
    <row r="421" spans="2:13" ht="12.75" customHeight="1" x14ac:dyDescent="0.2">
      <c r="D421" s="416"/>
      <c r="E421" s="416"/>
      <c r="F421" s="416"/>
      <c r="G421" s="416"/>
      <c r="H421" s="416"/>
      <c r="I421" s="416"/>
      <c r="J421" s="416"/>
      <c r="K421" s="416"/>
      <c r="L421" s="416"/>
      <c r="M421" s="416"/>
    </row>
    <row r="422" spans="2:13" ht="141.75" customHeight="1" x14ac:dyDescent="0.2">
      <c r="B422" s="430" t="s">
        <v>1613</v>
      </c>
      <c r="C422" s="430"/>
      <c r="D422" s="430"/>
      <c r="E422" s="430"/>
      <c r="F422" s="430"/>
      <c r="G422" s="430"/>
      <c r="H422" s="430"/>
      <c r="I422" s="430"/>
      <c r="J422" s="430"/>
      <c r="K422" s="430"/>
      <c r="L422" s="430"/>
      <c r="M422" s="430"/>
    </row>
  </sheetData>
  <mergeCells count="57">
    <mergeCell ref="E19:F19"/>
    <mergeCell ref="D1:L1"/>
    <mergeCell ref="B5:M5"/>
    <mergeCell ref="B6:M6"/>
    <mergeCell ref="B7:M7"/>
    <mergeCell ref="B8:M8"/>
    <mergeCell ref="C12:D12"/>
    <mergeCell ref="E12:F12"/>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G99:H99"/>
    <mergeCell ref="E32:F32"/>
    <mergeCell ref="E33:F33"/>
    <mergeCell ref="E34:F34"/>
    <mergeCell ref="E35:F35"/>
    <mergeCell ref="E36:F36"/>
    <mergeCell ref="B67:M67"/>
    <mergeCell ref="G83:H83"/>
    <mergeCell ref="I84:L84"/>
    <mergeCell ref="I86:L87"/>
    <mergeCell ref="I89:K90"/>
    <mergeCell ref="I92:L93"/>
    <mergeCell ref="B148:L148"/>
    <mergeCell ref="I100:L100"/>
    <mergeCell ref="I102:K103"/>
    <mergeCell ref="B105:D106"/>
    <mergeCell ref="B108:D109"/>
    <mergeCell ref="I111:L111"/>
    <mergeCell ref="I120:L121"/>
    <mergeCell ref="I124:K124"/>
    <mergeCell ref="I127:K127"/>
    <mergeCell ref="I131:K131"/>
    <mergeCell ref="I134:K134"/>
    <mergeCell ref="B146:M146"/>
    <mergeCell ref="B420:M420"/>
    <mergeCell ref="B422:M422"/>
    <mergeCell ref="B177:M177"/>
    <mergeCell ref="E305:L305"/>
    <mergeCell ref="E322:L322"/>
    <mergeCell ref="B414:M414"/>
    <mergeCell ref="B416:M416"/>
    <mergeCell ref="B418:M418"/>
  </mergeCells>
  <pageMargins left="0.45" right="0.45" top="0.6" bottom="0.6" header="0.3" footer="0.3"/>
  <pageSetup scale="30" fitToHeight="0" orientation="portrait" r:id="rId1"/>
  <headerFooter>
    <oddFooter>&amp;LConfidential&amp;CMonthly Investor Report -  September 30, 2018&amp;R&amp;P</oddFooter>
    <evenFooter>&amp;R&amp;P&amp;LConfidential&amp;CMonthly Investor Report -  September 30, 2018</evenFooter>
    <firstFooter>&amp;R&amp;P&amp;LConfidential&amp;CMonthly Investor Report -  September 30, 2018</firstFooter>
  </headerFooter>
  <rowBreaks count="4" manualBreakCount="4">
    <brk id="97" min="1" max="14" man="1"/>
    <brk id="197" min="1" max="14" man="1"/>
    <brk id="302" min="1" max="14" man="1"/>
    <brk id="409"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E2" sqref="E2"/>
    </sheetView>
  </sheetViews>
  <sheetFormatPr defaultColWidth="8.85546875" defaultRowHeight="15" outlineLevelRow="1" x14ac:dyDescent="0.25"/>
  <cols>
    <col min="1" max="1" width="13.28515625" style="25" customWidth="1"/>
    <col min="2" max="2" width="60.5703125" style="25" bestFit="1" customWidth="1"/>
    <col min="3" max="3" width="44.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45" customHeight="1" x14ac:dyDescent="0.25">
      <c r="A1" s="453" t="s">
        <v>1614</v>
      </c>
      <c r="B1" s="453"/>
    </row>
    <row r="2" spans="1:13" ht="31.5" x14ac:dyDescent="0.25">
      <c r="A2" s="148" t="s">
        <v>1615</v>
      </c>
      <c r="B2" s="148"/>
      <c r="C2" s="22"/>
      <c r="D2" s="22"/>
      <c r="E2" s="22"/>
      <c r="F2" s="23" t="s">
        <v>18</v>
      </c>
      <c r="G2" s="65"/>
      <c r="H2" s="22"/>
      <c r="I2" s="148"/>
      <c r="J2" s="22"/>
      <c r="K2" s="22"/>
      <c r="L2" s="22"/>
      <c r="M2" s="22"/>
    </row>
    <row r="3" spans="1:13" ht="15.75" thickBot="1" x14ac:dyDescent="0.3">
      <c r="A3" s="22"/>
      <c r="B3" s="24"/>
      <c r="C3" s="24"/>
      <c r="D3" s="22"/>
      <c r="E3" s="22"/>
      <c r="F3" s="22"/>
      <c r="G3" s="22"/>
      <c r="H3" s="22"/>
      <c r="L3" s="22"/>
      <c r="M3" s="22"/>
    </row>
    <row r="4" spans="1:13" ht="19.5" thickBot="1" x14ac:dyDescent="0.3">
      <c r="A4" s="26"/>
      <c r="B4" s="27" t="s">
        <v>19</v>
      </c>
      <c r="C4" s="28" t="s">
        <v>20</v>
      </c>
      <c r="D4" s="26"/>
      <c r="E4" s="26"/>
      <c r="F4" s="22"/>
      <c r="G4" s="22"/>
      <c r="H4" s="22"/>
      <c r="I4" s="36" t="s">
        <v>1616</v>
      </c>
      <c r="J4" s="128" t="s">
        <v>1025</v>
      </c>
      <c r="L4" s="22"/>
      <c r="M4" s="22"/>
    </row>
    <row r="5" spans="1:13" ht="15.75" thickBot="1" x14ac:dyDescent="0.3">
      <c r="H5" s="22"/>
      <c r="I5" s="417" t="s">
        <v>1027</v>
      </c>
      <c r="J5" s="25" t="s">
        <v>69</v>
      </c>
      <c r="L5" s="22"/>
      <c r="M5" s="22"/>
    </row>
    <row r="6" spans="1:13" ht="18.75" x14ac:dyDescent="0.25">
      <c r="A6" s="29"/>
      <c r="B6" s="30" t="s">
        <v>1617</v>
      </c>
      <c r="C6" s="29"/>
      <c r="E6" s="31"/>
      <c r="F6" s="31"/>
      <c r="G6" s="31"/>
      <c r="H6" s="22"/>
      <c r="I6" s="417" t="s">
        <v>1029</v>
      </c>
      <c r="J6" s="25" t="s">
        <v>117</v>
      </c>
      <c r="L6" s="22"/>
      <c r="M6" s="22"/>
    </row>
    <row r="7" spans="1:13" x14ac:dyDescent="0.25">
      <c r="B7" s="32" t="s">
        <v>1618</v>
      </c>
      <c r="H7" s="22"/>
      <c r="I7" s="417" t="s">
        <v>1031</v>
      </c>
      <c r="J7" s="25" t="s">
        <v>1032</v>
      </c>
      <c r="L7" s="22"/>
      <c r="M7" s="22"/>
    </row>
    <row r="8" spans="1:13" x14ac:dyDescent="0.25">
      <c r="B8" s="32" t="s">
        <v>1619</v>
      </c>
      <c r="H8" s="22"/>
      <c r="I8" s="417" t="s">
        <v>1620</v>
      </c>
      <c r="J8" s="25" t="s">
        <v>1621</v>
      </c>
      <c r="L8" s="22"/>
      <c r="M8" s="22"/>
    </row>
    <row r="9" spans="1:13" ht="15.75" thickBot="1" x14ac:dyDescent="0.3">
      <c r="B9" s="34" t="s">
        <v>1622</v>
      </c>
      <c r="H9" s="22"/>
      <c r="L9" s="22"/>
      <c r="M9" s="22"/>
    </row>
    <row r="10" spans="1:13" x14ac:dyDescent="0.25">
      <c r="B10" s="35"/>
      <c r="H10" s="22"/>
      <c r="I10" s="418" t="s">
        <v>1623</v>
      </c>
      <c r="L10" s="22"/>
      <c r="M10" s="22"/>
    </row>
    <row r="11" spans="1:13" x14ac:dyDescent="0.25">
      <c r="B11" s="35"/>
      <c r="H11" s="22"/>
      <c r="I11" s="418" t="s">
        <v>1624</v>
      </c>
      <c r="L11" s="22"/>
      <c r="M11" s="22"/>
    </row>
    <row r="12" spans="1:13" ht="37.5" x14ac:dyDescent="0.25">
      <c r="A12" s="36" t="s">
        <v>29</v>
      </c>
      <c r="B12" s="36" t="s">
        <v>1625</v>
      </c>
      <c r="C12" s="37"/>
      <c r="D12" s="37"/>
      <c r="E12" s="37"/>
      <c r="F12" s="37"/>
      <c r="G12" s="37"/>
      <c r="H12" s="22"/>
      <c r="L12" s="22"/>
      <c r="M12" s="22"/>
    </row>
    <row r="13" spans="1:13" ht="15" customHeight="1" x14ac:dyDescent="0.25">
      <c r="A13" s="46"/>
      <c r="B13" s="47" t="s">
        <v>1626</v>
      </c>
      <c r="C13" s="46" t="s">
        <v>1627</v>
      </c>
      <c r="D13" s="46" t="s">
        <v>1628</v>
      </c>
      <c r="E13" s="48"/>
      <c r="F13" s="49"/>
      <c r="G13" s="49"/>
      <c r="H13" s="22"/>
      <c r="L13" s="22"/>
      <c r="M13" s="22"/>
    </row>
    <row r="14" spans="1:13" x14ac:dyDescent="0.25">
      <c r="A14" s="25" t="s">
        <v>1629</v>
      </c>
      <c r="B14" s="43" t="s">
        <v>1630</v>
      </c>
      <c r="C14" s="44" t="s">
        <v>1323</v>
      </c>
      <c r="D14" s="44" t="s">
        <v>1323</v>
      </c>
      <c r="E14" s="31"/>
      <c r="F14" s="31"/>
      <c r="G14" s="31"/>
      <c r="H14" s="22"/>
      <c r="L14" s="22"/>
      <c r="M14" s="22"/>
    </row>
    <row r="15" spans="1:13" x14ac:dyDescent="0.25">
      <c r="A15" s="25" t="s">
        <v>1631</v>
      </c>
      <c r="B15" s="43" t="s">
        <v>453</v>
      </c>
      <c r="C15" s="44" t="s">
        <v>3</v>
      </c>
      <c r="D15" s="44" t="s">
        <v>1632</v>
      </c>
      <c r="E15" s="31"/>
      <c r="F15" s="31"/>
      <c r="G15" s="31"/>
      <c r="H15" s="22"/>
      <c r="L15" s="22"/>
      <c r="M15" s="22"/>
    </row>
    <row r="16" spans="1:13" x14ac:dyDescent="0.25">
      <c r="A16" s="25" t="s">
        <v>1633</v>
      </c>
      <c r="B16" s="43" t="s">
        <v>1634</v>
      </c>
      <c r="C16" s="44" t="s">
        <v>1323</v>
      </c>
      <c r="D16" s="44" t="s">
        <v>1323</v>
      </c>
      <c r="E16" s="31"/>
      <c r="F16" s="31"/>
      <c r="G16" s="31"/>
      <c r="H16" s="22"/>
      <c r="L16" s="22"/>
      <c r="M16" s="22"/>
    </row>
    <row r="17" spans="1:13" x14ac:dyDescent="0.25">
      <c r="A17" s="25" t="s">
        <v>1635</v>
      </c>
      <c r="B17" s="43" t="s">
        <v>1636</v>
      </c>
      <c r="C17" s="44" t="s">
        <v>1323</v>
      </c>
      <c r="D17" s="44" t="s">
        <v>1323</v>
      </c>
      <c r="E17" s="31"/>
      <c r="F17" s="31"/>
      <c r="G17" s="31"/>
      <c r="H17" s="22"/>
      <c r="L17" s="22"/>
      <c r="M17" s="22"/>
    </row>
    <row r="18" spans="1:13" x14ac:dyDescent="0.25">
      <c r="A18" s="25" t="s">
        <v>1637</v>
      </c>
      <c r="B18" s="43" t="s">
        <v>1638</v>
      </c>
      <c r="C18" s="44" t="s">
        <v>3</v>
      </c>
      <c r="D18" s="44" t="s">
        <v>1632</v>
      </c>
      <c r="E18" s="31"/>
      <c r="F18" s="31"/>
      <c r="G18" s="31"/>
      <c r="H18" s="22"/>
      <c r="L18" s="22"/>
      <c r="M18" s="22"/>
    </row>
    <row r="19" spans="1:13" x14ac:dyDescent="0.25">
      <c r="A19" s="25" t="s">
        <v>1639</v>
      </c>
      <c r="B19" s="43" t="s">
        <v>1640</v>
      </c>
      <c r="C19" s="44" t="s">
        <v>1323</v>
      </c>
      <c r="D19" s="44" t="s">
        <v>1323</v>
      </c>
      <c r="E19" s="31"/>
      <c r="F19" s="31"/>
      <c r="G19" s="31"/>
      <c r="H19" s="22"/>
      <c r="L19" s="22"/>
      <c r="M19" s="22"/>
    </row>
    <row r="20" spans="1:13" x14ac:dyDescent="0.25">
      <c r="A20" s="25" t="s">
        <v>1641</v>
      </c>
      <c r="B20" s="43" t="s">
        <v>1642</v>
      </c>
      <c r="C20" s="44" t="s">
        <v>3</v>
      </c>
      <c r="D20" s="44" t="s">
        <v>1632</v>
      </c>
      <c r="E20" s="31"/>
      <c r="F20" s="31"/>
      <c r="G20" s="31"/>
      <c r="H20" s="22"/>
      <c r="L20" s="22"/>
      <c r="M20" s="22"/>
    </row>
    <row r="21" spans="1:13" x14ac:dyDescent="0.25">
      <c r="A21" s="25" t="s">
        <v>1643</v>
      </c>
      <c r="B21" s="43" t="s">
        <v>1644</v>
      </c>
      <c r="C21" s="111" t="s">
        <v>1645</v>
      </c>
      <c r="D21" s="44" t="s">
        <v>1646</v>
      </c>
      <c r="E21" s="31"/>
      <c r="F21" s="31"/>
      <c r="G21" s="31"/>
      <c r="H21" s="22"/>
      <c r="L21" s="22"/>
      <c r="M21" s="22"/>
    </row>
    <row r="22" spans="1:13" x14ac:dyDescent="0.25">
      <c r="A22" s="25" t="s">
        <v>1647</v>
      </c>
      <c r="B22" s="43" t="s">
        <v>1648</v>
      </c>
      <c r="C22" s="44" t="s">
        <v>1323</v>
      </c>
      <c r="D22" s="44" t="s">
        <v>1323</v>
      </c>
      <c r="E22" s="31"/>
      <c r="F22" s="31"/>
      <c r="G22" s="31"/>
      <c r="H22" s="22"/>
      <c r="L22" s="22"/>
      <c r="M22" s="22"/>
    </row>
    <row r="23" spans="1:13" x14ac:dyDescent="0.25">
      <c r="A23" s="25" t="s">
        <v>1649</v>
      </c>
      <c r="B23" s="43" t="s">
        <v>1650</v>
      </c>
      <c r="C23" s="44" t="s">
        <v>1279</v>
      </c>
      <c r="D23" s="44" t="s">
        <v>1651</v>
      </c>
      <c r="E23" s="31"/>
      <c r="F23" s="31"/>
      <c r="G23" s="31"/>
      <c r="H23" s="22"/>
      <c r="L23" s="22"/>
      <c r="M23" s="22"/>
    </row>
    <row r="24" spans="1:13" x14ac:dyDescent="0.25">
      <c r="A24" s="25" t="s">
        <v>1652</v>
      </c>
      <c r="B24" s="43" t="s">
        <v>1653</v>
      </c>
      <c r="C24" s="44" t="s">
        <v>1283</v>
      </c>
      <c r="D24" s="44" t="s">
        <v>1654</v>
      </c>
      <c r="E24" s="31"/>
      <c r="F24" s="31"/>
      <c r="G24" s="31"/>
      <c r="H24" s="22"/>
      <c r="L24" s="22"/>
      <c r="M24" s="22"/>
    </row>
    <row r="25" spans="1:13" outlineLevel="1" x14ac:dyDescent="0.25">
      <c r="A25" s="25" t="s">
        <v>1655</v>
      </c>
      <c r="B25" s="41"/>
      <c r="E25" s="31"/>
      <c r="F25" s="31"/>
      <c r="G25" s="31"/>
      <c r="H25" s="22"/>
      <c r="L25" s="22"/>
      <c r="M25" s="22"/>
    </row>
    <row r="26" spans="1:13" outlineLevel="1" x14ac:dyDescent="0.25">
      <c r="A26" s="25" t="s">
        <v>1656</v>
      </c>
      <c r="B26" s="41"/>
      <c r="E26" s="31"/>
      <c r="F26" s="31"/>
      <c r="G26" s="31"/>
      <c r="H26" s="22"/>
      <c r="L26" s="22"/>
      <c r="M26" s="22"/>
    </row>
    <row r="27" spans="1:13" outlineLevel="1" x14ac:dyDescent="0.25">
      <c r="A27" s="25" t="s">
        <v>1657</v>
      </c>
      <c r="B27" s="41"/>
      <c r="E27" s="31"/>
      <c r="F27" s="31"/>
      <c r="G27" s="31"/>
      <c r="H27" s="22"/>
      <c r="L27" s="22"/>
      <c r="M27" s="22"/>
    </row>
    <row r="28" spans="1:13" outlineLevel="1" x14ac:dyDescent="0.25">
      <c r="A28" s="25" t="s">
        <v>1658</v>
      </c>
      <c r="B28" s="41"/>
      <c r="E28" s="31"/>
      <c r="F28" s="31"/>
      <c r="G28" s="31"/>
      <c r="H28" s="22"/>
      <c r="L28" s="22"/>
      <c r="M28" s="22"/>
    </row>
    <row r="29" spans="1:13" outlineLevel="1" x14ac:dyDescent="0.25">
      <c r="A29" s="25" t="s">
        <v>1659</v>
      </c>
      <c r="B29" s="41"/>
      <c r="E29" s="31"/>
      <c r="F29" s="31"/>
      <c r="G29" s="31"/>
      <c r="H29" s="22"/>
      <c r="L29" s="22"/>
      <c r="M29" s="22"/>
    </row>
    <row r="30" spans="1:13" outlineLevel="1" x14ac:dyDescent="0.25">
      <c r="A30" s="25" t="s">
        <v>1660</v>
      </c>
      <c r="B30" s="41"/>
      <c r="E30" s="31"/>
      <c r="F30" s="31"/>
      <c r="G30" s="31"/>
      <c r="H30" s="22"/>
      <c r="L30" s="22"/>
      <c r="M30" s="22"/>
    </row>
    <row r="31" spans="1:13" outlineLevel="1" x14ac:dyDescent="0.25">
      <c r="A31" s="25" t="s">
        <v>1661</v>
      </c>
      <c r="B31" s="41"/>
      <c r="E31" s="31"/>
      <c r="F31" s="31"/>
      <c r="G31" s="31"/>
      <c r="H31" s="22"/>
      <c r="L31" s="22"/>
      <c r="M31" s="22"/>
    </row>
    <row r="32" spans="1:13" outlineLevel="1" x14ac:dyDescent="0.25">
      <c r="A32" s="25" t="s">
        <v>1662</v>
      </c>
      <c r="B32" s="41"/>
      <c r="E32" s="31"/>
      <c r="F32" s="31"/>
      <c r="G32" s="31"/>
      <c r="H32" s="22"/>
      <c r="L32" s="22"/>
      <c r="M32" s="22"/>
    </row>
    <row r="33" spans="1:13" ht="18.75" x14ac:dyDescent="0.25">
      <c r="A33" s="37"/>
      <c r="B33" s="36" t="s">
        <v>1619</v>
      </c>
      <c r="C33" s="37"/>
      <c r="D33" s="37"/>
      <c r="E33" s="37"/>
      <c r="F33" s="37"/>
      <c r="G33" s="37"/>
      <c r="H33" s="22"/>
      <c r="L33" s="22"/>
      <c r="M33" s="22"/>
    </row>
    <row r="34" spans="1:13" ht="15" customHeight="1" x14ac:dyDescent="0.25">
      <c r="A34" s="46"/>
      <c r="B34" s="47" t="s">
        <v>1663</v>
      </c>
      <c r="C34" s="46" t="s">
        <v>1664</v>
      </c>
      <c r="D34" s="46" t="s">
        <v>1628</v>
      </c>
      <c r="E34" s="46" t="s">
        <v>1665</v>
      </c>
      <c r="F34" s="49"/>
      <c r="G34" s="49"/>
      <c r="H34" s="22"/>
      <c r="L34" s="22"/>
      <c r="M34" s="22"/>
    </row>
    <row r="35" spans="1:13" ht="30" x14ac:dyDescent="0.25">
      <c r="A35" s="25" t="s">
        <v>1666</v>
      </c>
      <c r="B35" s="111" t="s">
        <v>3</v>
      </c>
      <c r="C35" s="44" t="s">
        <v>1281</v>
      </c>
      <c r="D35" s="44" t="s">
        <v>1632</v>
      </c>
      <c r="E35" s="44" t="s">
        <v>1667</v>
      </c>
      <c r="F35" s="419"/>
      <c r="G35" s="419"/>
      <c r="H35" s="22"/>
      <c r="L35" s="22"/>
      <c r="M35" s="22"/>
    </row>
    <row r="36" spans="1:13" ht="30" x14ac:dyDescent="0.25">
      <c r="A36" s="25" t="s">
        <v>1668</v>
      </c>
      <c r="B36" s="111" t="s">
        <v>3</v>
      </c>
      <c r="C36" s="44" t="s">
        <v>1281</v>
      </c>
      <c r="D36" s="44" t="s">
        <v>1632</v>
      </c>
      <c r="E36" s="44" t="s">
        <v>1669</v>
      </c>
      <c r="H36" s="22"/>
      <c r="L36" s="22"/>
      <c r="M36" s="22"/>
    </row>
    <row r="37" spans="1:13" x14ac:dyDescent="0.25">
      <c r="A37" s="25" t="s">
        <v>1670</v>
      </c>
      <c r="B37" s="43"/>
      <c r="H37" s="22"/>
      <c r="L37" s="22"/>
      <c r="M37" s="22"/>
    </row>
    <row r="38" spans="1:13" x14ac:dyDescent="0.25">
      <c r="A38" s="25" t="s">
        <v>1671</v>
      </c>
      <c r="B38" s="43"/>
      <c r="H38" s="22"/>
      <c r="L38" s="22"/>
      <c r="M38" s="22"/>
    </row>
    <row r="39" spans="1:13" x14ac:dyDescent="0.25">
      <c r="A39" s="25" t="s">
        <v>1672</v>
      </c>
      <c r="B39" s="43"/>
      <c r="H39" s="22"/>
      <c r="L39" s="22"/>
      <c r="M39" s="22"/>
    </row>
    <row r="40" spans="1:13" x14ac:dyDescent="0.25">
      <c r="A40" s="25" t="s">
        <v>1673</v>
      </c>
      <c r="B40" s="43"/>
      <c r="H40" s="22"/>
      <c r="L40" s="22"/>
      <c r="M40" s="22"/>
    </row>
    <row r="41" spans="1:13" x14ac:dyDescent="0.25">
      <c r="A41" s="25" t="s">
        <v>1674</v>
      </c>
      <c r="B41" s="43"/>
      <c r="H41" s="22"/>
      <c r="L41" s="22"/>
      <c r="M41" s="22"/>
    </row>
    <row r="42" spans="1:13" x14ac:dyDescent="0.25">
      <c r="A42" s="25" t="s">
        <v>1675</v>
      </c>
      <c r="B42" s="43"/>
      <c r="H42" s="22"/>
      <c r="L42" s="22"/>
      <c r="M42" s="22"/>
    </row>
    <row r="43" spans="1:13" x14ac:dyDescent="0.25">
      <c r="A43" s="25" t="s">
        <v>1676</v>
      </c>
      <c r="B43" s="43"/>
      <c r="H43" s="22"/>
      <c r="L43" s="22"/>
      <c r="M43" s="22"/>
    </row>
    <row r="44" spans="1:13" x14ac:dyDescent="0.25">
      <c r="A44" s="25" t="s">
        <v>1677</v>
      </c>
      <c r="B44" s="43"/>
      <c r="H44" s="22"/>
      <c r="L44" s="22"/>
      <c r="M44" s="22"/>
    </row>
    <row r="45" spans="1:13" x14ac:dyDescent="0.25">
      <c r="A45" s="25" t="s">
        <v>1678</v>
      </c>
      <c r="B45" s="43"/>
      <c r="H45" s="22"/>
      <c r="L45" s="22"/>
      <c r="M45" s="22"/>
    </row>
    <row r="46" spans="1:13" x14ac:dyDescent="0.25">
      <c r="A46" s="25" t="s">
        <v>1679</v>
      </c>
      <c r="B46" s="43"/>
      <c r="H46" s="22"/>
      <c r="L46" s="22"/>
      <c r="M46" s="22"/>
    </row>
    <row r="47" spans="1:13" x14ac:dyDescent="0.25">
      <c r="A47" s="25" t="s">
        <v>1680</v>
      </c>
      <c r="B47" s="43"/>
      <c r="H47" s="22"/>
      <c r="L47" s="22"/>
      <c r="M47" s="22"/>
    </row>
    <row r="48" spans="1:13" x14ac:dyDescent="0.25">
      <c r="A48" s="25" t="s">
        <v>1681</v>
      </c>
      <c r="B48" s="43"/>
      <c r="H48" s="22"/>
      <c r="L48" s="22"/>
      <c r="M48" s="22"/>
    </row>
    <row r="49" spans="1:13" x14ac:dyDescent="0.25">
      <c r="A49" s="25" t="s">
        <v>1682</v>
      </c>
      <c r="B49" s="43"/>
      <c r="H49" s="22"/>
      <c r="L49" s="22"/>
      <c r="M49" s="22"/>
    </row>
    <row r="50" spans="1:13" x14ac:dyDescent="0.25">
      <c r="A50" s="25" t="s">
        <v>1683</v>
      </c>
      <c r="B50" s="43"/>
      <c r="H50" s="22"/>
      <c r="L50" s="22"/>
      <c r="M50" s="22"/>
    </row>
    <row r="51" spans="1:13" x14ac:dyDescent="0.25">
      <c r="A51" s="25" t="s">
        <v>1684</v>
      </c>
      <c r="B51" s="43"/>
      <c r="H51" s="22"/>
      <c r="L51" s="22"/>
      <c r="M51" s="22"/>
    </row>
    <row r="52" spans="1:13" x14ac:dyDescent="0.25">
      <c r="A52" s="25" t="s">
        <v>1685</v>
      </c>
      <c r="B52" s="43"/>
      <c r="H52" s="22"/>
      <c r="L52" s="22"/>
      <c r="M52" s="22"/>
    </row>
    <row r="53" spans="1:13" x14ac:dyDescent="0.25">
      <c r="A53" s="25" t="s">
        <v>1686</v>
      </c>
      <c r="B53" s="43"/>
      <c r="H53" s="22"/>
      <c r="L53" s="22"/>
      <c r="M53" s="22"/>
    </row>
    <row r="54" spans="1:13" x14ac:dyDescent="0.25">
      <c r="A54" s="25" t="s">
        <v>1687</v>
      </c>
      <c r="B54" s="43"/>
      <c r="H54" s="22"/>
      <c r="L54" s="22"/>
      <c r="M54" s="22"/>
    </row>
    <row r="55" spans="1:13" x14ac:dyDescent="0.25">
      <c r="A55" s="25" t="s">
        <v>1688</v>
      </c>
      <c r="B55" s="43"/>
      <c r="H55" s="22"/>
      <c r="L55" s="22"/>
      <c r="M55" s="22"/>
    </row>
    <row r="56" spans="1:13" x14ac:dyDescent="0.25">
      <c r="A56" s="25" t="s">
        <v>1689</v>
      </c>
      <c r="B56" s="43"/>
      <c r="H56" s="22"/>
      <c r="L56" s="22"/>
      <c r="M56" s="22"/>
    </row>
    <row r="57" spans="1:13" x14ac:dyDescent="0.25">
      <c r="A57" s="25" t="s">
        <v>1690</v>
      </c>
      <c r="B57" s="43"/>
      <c r="H57" s="22"/>
      <c r="L57" s="22"/>
      <c r="M57" s="22"/>
    </row>
    <row r="58" spans="1:13" x14ac:dyDescent="0.25">
      <c r="A58" s="25" t="s">
        <v>1691</v>
      </c>
      <c r="B58" s="43"/>
      <c r="H58" s="22"/>
      <c r="L58" s="22"/>
      <c r="M58" s="22"/>
    </row>
    <row r="59" spans="1:13" x14ac:dyDescent="0.25">
      <c r="A59" s="25" t="s">
        <v>1692</v>
      </c>
      <c r="B59" s="43"/>
      <c r="H59" s="22"/>
      <c r="L59" s="22"/>
      <c r="M59" s="22"/>
    </row>
    <row r="60" spans="1:13" outlineLevel="1" x14ac:dyDescent="0.25">
      <c r="A60" s="25" t="s">
        <v>1693</v>
      </c>
      <c r="B60" s="43"/>
      <c r="E60" s="43"/>
      <c r="F60" s="43"/>
      <c r="G60" s="43"/>
      <c r="H60" s="22"/>
      <c r="L60" s="22"/>
      <c r="M60" s="22"/>
    </row>
    <row r="61" spans="1:13" outlineLevel="1" x14ac:dyDescent="0.25">
      <c r="A61" s="25" t="s">
        <v>1694</v>
      </c>
      <c r="B61" s="43"/>
      <c r="E61" s="43"/>
      <c r="F61" s="43"/>
      <c r="G61" s="43"/>
      <c r="H61" s="22"/>
      <c r="L61" s="22"/>
      <c r="M61" s="22"/>
    </row>
    <row r="62" spans="1:13" outlineLevel="1" x14ac:dyDescent="0.25">
      <c r="A62" s="25" t="s">
        <v>1695</v>
      </c>
      <c r="B62" s="43"/>
      <c r="E62" s="43"/>
      <c r="F62" s="43"/>
      <c r="G62" s="43"/>
      <c r="H62" s="22"/>
      <c r="L62" s="22"/>
      <c r="M62" s="22"/>
    </row>
    <row r="63" spans="1:13" outlineLevel="1" x14ac:dyDescent="0.25">
      <c r="A63" s="25" t="s">
        <v>1696</v>
      </c>
      <c r="B63" s="43"/>
      <c r="E63" s="43"/>
      <c r="F63" s="43"/>
      <c r="G63" s="43"/>
      <c r="H63" s="22"/>
      <c r="L63" s="22"/>
      <c r="M63" s="22"/>
    </row>
    <row r="64" spans="1:13" outlineLevel="1" x14ac:dyDescent="0.25">
      <c r="A64" s="25" t="s">
        <v>1697</v>
      </c>
      <c r="B64" s="43"/>
      <c r="E64" s="43"/>
      <c r="F64" s="43"/>
      <c r="G64" s="43"/>
      <c r="H64" s="22"/>
      <c r="L64" s="22"/>
      <c r="M64" s="22"/>
    </row>
    <row r="65" spans="1:14" outlineLevel="1" x14ac:dyDescent="0.25">
      <c r="A65" s="25" t="s">
        <v>1698</v>
      </c>
      <c r="B65" s="43"/>
      <c r="E65" s="43"/>
      <c r="F65" s="43"/>
      <c r="G65" s="43"/>
      <c r="H65" s="22"/>
      <c r="L65" s="22"/>
      <c r="M65" s="22"/>
    </row>
    <row r="66" spans="1:14" outlineLevel="1" x14ac:dyDescent="0.25">
      <c r="A66" s="25" t="s">
        <v>1699</v>
      </c>
      <c r="B66" s="43"/>
      <c r="E66" s="43"/>
      <c r="F66" s="43"/>
      <c r="G66" s="43"/>
      <c r="H66" s="22"/>
      <c r="L66" s="22"/>
      <c r="M66" s="22"/>
    </row>
    <row r="67" spans="1:14" outlineLevel="1" x14ac:dyDescent="0.25">
      <c r="A67" s="25" t="s">
        <v>1700</v>
      </c>
      <c r="B67" s="43"/>
      <c r="E67" s="43"/>
      <c r="F67" s="43"/>
      <c r="G67" s="43"/>
      <c r="H67" s="22"/>
      <c r="L67" s="22"/>
      <c r="M67" s="22"/>
    </row>
    <row r="68" spans="1:14" outlineLevel="1" x14ac:dyDescent="0.25">
      <c r="A68" s="25" t="s">
        <v>1701</v>
      </c>
      <c r="B68" s="43"/>
      <c r="E68" s="43"/>
      <c r="F68" s="43"/>
      <c r="G68" s="43"/>
      <c r="H68" s="22"/>
      <c r="L68" s="22"/>
      <c r="M68" s="22"/>
    </row>
    <row r="69" spans="1:14" outlineLevel="1" x14ac:dyDescent="0.25">
      <c r="A69" s="25" t="s">
        <v>1702</v>
      </c>
      <c r="B69" s="43"/>
      <c r="E69" s="43"/>
      <c r="F69" s="43"/>
      <c r="G69" s="43"/>
      <c r="H69" s="22"/>
      <c r="L69" s="22"/>
      <c r="M69" s="22"/>
    </row>
    <row r="70" spans="1:14" outlineLevel="1" x14ac:dyDescent="0.25">
      <c r="A70" s="25" t="s">
        <v>1703</v>
      </c>
      <c r="B70" s="43"/>
      <c r="E70" s="43"/>
      <c r="F70" s="43"/>
      <c r="G70" s="43"/>
      <c r="H70" s="22"/>
      <c r="L70" s="22"/>
      <c r="M70" s="22"/>
    </row>
    <row r="71" spans="1:14" outlineLevel="1" x14ac:dyDescent="0.25">
      <c r="A71" s="25" t="s">
        <v>1704</v>
      </c>
      <c r="B71" s="43"/>
      <c r="E71" s="43"/>
      <c r="F71" s="43"/>
      <c r="G71" s="43"/>
      <c r="H71" s="22"/>
      <c r="L71" s="22"/>
      <c r="M71" s="22"/>
    </row>
    <row r="72" spans="1:14" outlineLevel="1" x14ac:dyDescent="0.25">
      <c r="A72" s="25" t="s">
        <v>1705</v>
      </c>
      <c r="B72" s="43"/>
      <c r="E72" s="43"/>
      <c r="F72" s="43"/>
      <c r="G72" s="43"/>
      <c r="H72" s="22"/>
      <c r="L72" s="22"/>
      <c r="M72" s="22"/>
    </row>
    <row r="73" spans="1:14" ht="18.75" x14ac:dyDescent="0.25">
      <c r="A73" s="37"/>
      <c r="B73" s="36" t="s">
        <v>1622</v>
      </c>
      <c r="C73" s="37"/>
      <c r="D73" s="37"/>
      <c r="E73" s="37"/>
      <c r="F73" s="37"/>
      <c r="G73" s="37"/>
      <c r="H73" s="22"/>
    </row>
    <row r="74" spans="1:14" ht="15" customHeight="1" x14ac:dyDescent="0.25">
      <c r="A74" s="46"/>
      <c r="B74" s="47" t="s">
        <v>1706</v>
      </c>
      <c r="C74" s="46" t="s">
        <v>1707</v>
      </c>
      <c r="D74" s="46"/>
      <c r="E74" s="49"/>
      <c r="F74" s="49"/>
      <c r="G74" s="49"/>
      <c r="H74" s="61"/>
      <c r="I74" s="61"/>
      <c r="J74" s="61"/>
      <c r="K74" s="61"/>
      <c r="L74" s="61"/>
      <c r="M74" s="61"/>
      <c r="N74" s="61"/>
    </row>
    <row r="75" spans="1:14" x14ac:dyDescent="0.25">
      <c r="A75" s="25" t="s">
        <v>1708</v>
      </c>
      <c r="B75" s="25" t="s">
        <v>1456</v>
      </c>
      <c r="C75" s="420">
        <v>32.02848169158063</v>
      </c>
      <c r="H75" s="22"/>
    </row>
    <row r="76" spans="1:14" x14ac:dyDescent="0.25">
      <c r="A76" s="25" t="s">
        <v>1709</v>
      </c>
      <c r="B76" s="25" t="s">
        <v>1710</v>
      </c>
      <c r="C76" s="420">
        <v>30.871681859272464</v>
      </c>
      <c r="H76" s="22"/>
    </row>
    <row r="77" spans="1:14" outlineLevel="1" x14ac:dyDescent="0.25">
      <c r="A77" s="25" t="s">
        <v>1711</v>
      </c>
      <c r="H77" s="22"/>
    </row>
    <row r="78" spans="1:14" outlineLevel="1" x14ac:dyDescent="0.25">
      <c r="A78" s="25" t="s">
        <v>1712</v>
      </c>
      <c r="H78" s="22"/>
    </row>
    <row r="79" spans="1:14" outlineLevel="1" x14ac:dyDescent="0.25">
      <c r="A79" s="25" t="s">
        <v>1713</v>
      </c>
      <c r="H79" s="22"/>
    </row>
    <row r="80" spans="1:14" outlineLevel="1" x14ac:dyDescent="0.25">
      <c r="A80" s="25" t="s">
        <v>1714</v>
      </c>
      <c r="H80" s="22"/>
    </row>
    <row r="81" spans="1:8" x14ac:dyDescent="0.25">
      <c r="A81" s="46"/>
      <c r="B81" s="47" t="s">
        <v>1715</v>
      </c>
      <c r="C81" s="46" t="s">
        <v>534</v>
      </c>
      <c r="D81" s="46" t="s">
        <v>535</v>
      </c>
      <c r="E81" s="49" t="s">
        <v>1716</v>
      </c>
      <c r="F81" s="49" t="s">
        <v>1717</v>
      </c>
      <c r="G81" s="49" t="s">
        <v>1718</v>
      </c>
      <c r="H81" s="22"/>
    </row>
    <row r="82" spans="1:8" x14ac:dyDescent="0.25">
      <c r="A82" s="25" t="s">
        <v>1719</v>
      </c>
      <c r="B82" s="25" t="s">
        <v>1720</v>
      </c>
      <c r="C82" s="421">
        <v>0.99778427231697497</v>
      </c>
      <c r="D82" s="44" t="s">
        <v>69</v>
      </c>
      <c r="E82" s="44" t="s">
        <v>69</v>
      </c>
      <c r="F82" s="44" t="s">
        <v>69</v>
      </c>
      <c r="G82" s="422">
        <f>C82</f>
        <v>0.99778427231697497</v>
      </c>
      <c r="H82" s="22"/>
    </row>
    <row r="83" spans="1:8" x14ac:dyDescent="0.25">
      <c r="A83" s="25" t="s">
        <v>1721</v>
      </c>
      <c r="B83" s="25" t="s">
        <v>1722</v>
      </c>
      <c r="C83" s="423">
        <v>1.2319632142538408E-3</v>
      </c>
      <c r="D83" s="44" t="s">
        <v>69</v>
      </c>
      <c r="E83" s="44" t="s">
        <v>69</v>
      </c>
      <c r="F83" s="44" t="s">
        <v>69</v>
      </c>
      <c r="G83" s="422">
        <f>C83</f>
        <v>1.2319632142538408E-3</v>
      </c>
      <c r="H83" s="22"/>
    </row>
    <row r="84" spans="1:8" x14ac:dyDescent="0.25">
      <c r="A84" s="25" t="s">
        <v>1723</v>
      </c>
      <c r="B84" s="25" t="s">
        <v>1724</v>
      </c>
      <c r="C84" s="423">
        <v>2.8668460097964961E-4</v>
      </c>
      <c r="D84" s="44" t="s">
        <v>69</v>
      </c>
      <c r="E84" s="44" t="s">
        <v>69</v>
      </c>
      <c r="F84" s="44" t="s">
        <v>69</v>
      </c>
      <c r="G84" s="422">
        <f>C84</f>
        <v>2.8668460097964961E-4</v>
      </c>
      <c r="H84" s="22"/>
    </row>
    <row r="85" spans="1:8" x14ac:dyDescent="0.25">
      <c r="A85" s="25" t="s">
        <v>1725</v>
      </c>
      <c r="B85" s="25" t="s">
        <v>1726</v>
      </c>
      <c r="C85" s="423"/>
      <c r="D85" s="44" t="s">
        <v>69</v>
      </c>
      <c r="E85" s="44" t="s">
        <v>69</v>
      </c>
      <c r="F85" s="44" t="s">
        <v>69</v>
      </c>
      <c r="G85" s="422"/>
      <c r="H85" s="22"/>
    </row>
    <row r="86" spans="1:8" x14ac:dyDescent="0.25">
      <c r="A86" s="25" t="s">
        <v>1727</v>
      </c>
      <c r="B86" s="25" t="s">
        <v>1728</v>
      </c>
      <c r="C86" s="423"/>
      <c r="D86" s="44" t="s">
        <v>69</v>
      </c>
      <c r="E86" s="44" t="s">
        <v>69</v>
      </c>
      <c r="F86" s="44" t="s">
        <v>69</v>
      </c>
      <c r="H86" s="22"/>
    </row>
    <row r="87" spans="1:8" outlineLevel="1" x14ac:dyDescent="0.25">
      <c r="A87" s="25" t="s">
        <v>1729</v>
      </c>
      <c r="B87" s="25" t="s">
        <v>1730</v>
      </c>
      <c r="C87" s="423">
        <v>6.9707986779162813E-4</v>
      </c>
      <c r="D87" s="44" t="s">
        <v>69</v>
      </c>
      <c r="E87" s="44" t="s">
        <v>69</v>
      </c>
      <c r="F87" s="44" t="s">
        <v>69</v>
      </c>
      <c r="G87" s="424">
        <f>C87</f>
        <v>6.9707986779162813E-4</v>
      </c>
      <c r="H87" s="22"/>
    </row>
    <row r="88" spans="1:8" outlineLevel="1" x14ac:dyDescent="0.25">
      <c r="A88" s="25" t="s">
        <v>1731</v>
      </c>
      <c r="C88" s="424"/>
      <c r="D88" s="44"/>
      <c r="E88" s="44"/>
      <c r="F88" s="44"/>
      <c r="G88" s="424"/>
      <c r="H88" s="22"/>
    </row>
    <row r="89" spans="1:8" outlineLevel="1" x14ac:dyDescent="0.25">
      <c r="A89" s="25" t="s">
        <v>1732</v>
      </c>
      <c r="H89" s="22"/>
    </row>
    <row r="90" spans="1:8" outlineLevel="1" x14ac:dyDescent="0.25">
      <c r="A90" s="25" t="s">
        <v>1733</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2018-10-19T14:35:14Z</dcterms:created>
  <dcterms:modified xsi:type="dcterms:W3CDTF">2018-10-19T14:39:49Z</dcterms:modified>
</cp:coreProperties>
</file>