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4720" windowHeight="1165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Template'!$B$1:$O$423</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Template'!$B$1:$M$416</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Template'!$340:$340,'D. Nat''l Transparency Template'!#REF!</definedName>
  </definedNames>
  <calcPr calcId="145621"/>
</workbook>
</file>

<file path=xl/calcChain.xml><?xml version="1.0" encoding="utf-8"?>
<calcChain xmlns="http://schemas.openxmlformats.org/spreadsheetml/2006/main">
  <c r="F356" i="3" l="1"/>
  <c r="G355" i="3"/>
  <c r="F355" i="3"/>
  <c r="G353" i="3"/>
  <c r="F353" i="3"/>
  <c r="F352" i="3"/>
  <c r="F351" i="3"/>
  <c r="D350" i="3"/>
  <c r="C350" i="3"/>
  <c r="F354" i="3" s="1"/>
  <c r="F349" i="3"/>
  <c r="G348" i="3"/>
  <c r="F348" i="3"/>
  <c r="F347" i="3"/>
  <c r="G346" i="3"/>
  <c r="F346" i="3"/>
  <c r="F345" i="3"/>
  <c r="G344" i="3"/>
  <c r="F344" i="3"/>
  <c r="F343" i="3"/>
  <c r="F350" i="3" s="1"/>
  <c r="G342" i="3"/>
  <c r="F342" i="3"/>
  <c r="G333" i="3"/>
  <c r="G331" i="3"/>
  <c r="F331" i="3"/>
  <c r="G329" i="3"/>
  <c r="D328" i="3"/>
  <c r="C328" i="3"/>
  <c r="F334" i="3" s="1"/>
  <c r="G326" i="3"/>
  <c r="F325" i="3"/>
  <c r="G324" i="3"/>
  <c r="F324" i="3"/>
  <c r="G322" i="3"/>
  <c r="F321" i="3"/>
  <c r="G320" i="3"/>
  <c r="F320" i="3"/>
  <c r="D315" i="3"/>
  <c r="C315" i="3"/>
  <c r="F314" i="3"/>
  <c r="F313" i="3"/>
  <c r="F312" i="3"/>
  <c r="F311" i="3"/>
  <c r="F310" i="3"/>
  <c r="F309" i="3"/>
  <c r="F308" i="3"/>
  <c r="G307" i="3"/>
  <c r="F307" i="3"/>
  <c r="F306" i="3"/>
  <c r="F305" i="3"/>
  <c r="F304" i="3"/>
  <c r="F303" i="3"/>
  <c r="F302" i="3"/>
  <c r="F301" i="3"/>
  <c r="F300" i="3"/>
  <c r="G299" i="3"/>
  <c r="F299" i="3"/>
  <c r="F298" i="3"/>
  <c r="F297" i="3"/>
  <c r="F296" i="3"/>
  <c r="F295" i="3"/>
  <c r="F294" i="3"/>
  <c r="F293" i="3"/>
  <c r="F292" i="3"/>
  <c r="G291" i="3"/>
  <c r="F291" i="3"/>
  <c r="G248" i="3"/>
  <c r="D249" i="3"/>
  <c r="G247" i="3" s="1"/>
  <c r="F232" i="3"/>
  <c r="F230" i="3"/>
  <c r="F228" i="3"/>
  <c r="D227" i="3"/>
  <c r="G229" i="3" s="1"/>
  <c r="C227" i="3"/>
  <c r="F225" i="3"/>
  <c r="F223" i="3"/>
  <c r="G222" i="3"/>
  <c r="F221" i="3"/>
  <c r="F219" i="3"/>
  <c r="D214" i="3"/>
  <c r="F174" i="3"/>
  <c r="F173" i="3"/>
  <c r="F172" i="3"/>
  <c r="F171" i="3"/>
  <c r="F170" i="3"/>
  <c r="F162" i="3"/>
  <c r="F161" i="3"/>
  <c r="F160" i="3"/>
  <c r="F152" i="3"/>
  <c r="F81" i="3"/>
  <c r="F77" i="3"/>
  <c r="D77" i="3"/>
  <c r="C77" i="3"/>
  <c r="F73" i="3"/>
  <c r="D73" i="3"/>
  <c r="C73" i="3"/>
  <c r="F44" i="3"/>
  <c r="D44" i="3"/>
  <c r="C44" i="3"/>
  <c r="F36" i="3"/>
  <c r="C15" i="3"/>
  <c r="D300" i="2"/>
  <c r="C300" i="2"/>
  <c r="C299" i="2"/>
  <c r="C298" i="2"/>
  <c r="C297" i="2"/>
  <c r="C296" i="2"/>
  <c r="C295" i="2"/>
  <c r="C294" i="2"/>
  <c r="D293" i="2"/>
  <c r="C293" i="2"/>
  <c r="F292" i="2"/>
  <c r="D292" i="2"/>
  <c r="C292" i="2"/>
  <c r="C291" i="2"/>
  <c r="D290" i="2"/>
  <c r="C290" i="2"/>
  <c r="C289" i="2"/>
  <c r="C288" i="2"/>
  <c r="G224" i="2"/>
  <c r="C220" i="2"/>
  <c r="F212" i="2"/>
  <c r="C208" i="2"/>
  <c r="F211" i="2" s="1"/>
  <c r="F204" i="2"/>
  <c r="F200" i="2"/>
  <c r="F199" i="2"/>
  <c r="F196" i="2"/>
  <c r="F187" i="2"/>
  <c r="F183" i="2"/>
  <c r="C179" i="2"/>
  <c r="F182" i="2" s="1"/>
  <c r="F177" i="2"/>
  <c r="F174" i="2"/>
  <c r="D167" i="2"/>
  <c r="G166" i="2" s="1"/>
  <c r="C167" i="2"/>
  <c r="G161" i="2"/>
  <c r="G159" i="2"/>
  <c r="G157" i="2"/>
  <c r="G155" i="2"/>
  <c r="D153" i="2"/>
  <c r="G162" i="2" s="1"/>
  <c r="G152" i="2"/>
  <c r="G151" i="2"/>
  <c r="G150" i="2"/>
  <c r="G149" i="2"/>
  <c r="G148" i="2"/>
  <c r="G147" i="2"/>
  <c r="G146" i="2"/>
  <c r="G145" i="2"/>
  <c r="G144" i="2"/>
  <c r="G143" i="2"/>
  <c r="G142" i="2"/>
  <c r="G141" i="2"/>
  <c r="G140" i="2"/>
  <c r="G139" i="2"/>
  <c r="G153" i="2" s="1"/>
  <c r="C153" i="2"/>
  <c r="G138" i="2"/>
  <c r="G136" i="2"/>
  <c r="G134" i="2"/>
  <c r="G132" i="2"/>
  <c r="G131" i="2"/>
  <c r="G128" i="2"/>
  <c r="D127" i="2"/>
  <c r="G126" i="2"/>
  <c r="G125" i="2"/>
  <c r="G124" i="2"/>
  <c r="G123" i="2"/>
  <c r="G122" i="2"/>
  <c r="G121" i="2"/>
  <c r="G120" i="2"/>
  <c r="G119" i="2"/>
  <c r="G118" i="2"/>
  <c r="C127" i="2"/>
  <c r="G117" i="2"/>
  <c r="G115" i="2"/>
  <c r="G113" i="2"/>
  <c r="D100" i="2"/>
  <c r="G99" i="2" s="1"/>
  <c r="C100" i="2"/>
  <c r="D77" i="2"/>
  <c r="G70" i="2"/>
  <c r="C58" i="2"/>
  <c r="F54" i="2" s="1"/>
  <c r="F217" i="2"/>
  <c r="C17" i="2"/>
  <c r="F98" i="2" l="1"/>
  <c r="F97" i="2"/>
  <c r="F96" i="2"/>
  <c r="F95" i="2"/>
  <c r="F93" i="2"/>
  <c r="F99" i="2"/>
  <c r="F94" i="2"/>
  <c r="F126" i="2"/>
  <c r="F124" i="2"/>
  <c r="F122" i="2"/>
  <c r="F120" i="2"/>
  <c r="F118" i="2"/>
  <c r="F128" i="2"/>
  <c r="F121" i="2"/>
  <c r="F116" i="2"/>
  <c r="F123" i="2"/>
  <c r="F113" i="2"/>
  <c r="F125" i="2"/>
  <c r="F115" i="2"/>
  <c r="F112" i="2"/>
  <c r="F119" i="2"/>
  <c r="F117" i="2"/>
  <c r="F114" i="2"/>
  <c r="F164" i="2"/>
  <c r="F165" i="2"/>
  <c r="F166" i="2"/>
  <c r="F139" i="2"/>
  <c r="F161" i="2"/>
  <c r="F158" i="2"/>
  <c r="F152" i="2"/>
  <c r="F150" i="2"/>
  <c r="F148" i="2"/>
  <c r="F146" i="2"/>
  <c r="F144" i="2"/>
  <c r="F141" i="2"/>
  <c r="F160" i="2"/>
  <c r="F162" i="2"/>
  <c r="F157" i="2"/>
  <c r="F154" i="2"/>
  <c r="F151" i="2"/>
  <c r="F149" i="2"/>
  <c r="F147" i="2"/>
  <c r="F145" i="2"/>
  <c r="F142" i="2"/>
  <c r="F140" i="2"/>
  <c r="F143" i="2"/>
  <c r="F138" i="2"/>
  <c r="F155" i="2"/>
  <c r="F159" i="2"/>
  <c r="F156" i="2"/>
  <c r="G82" i="2"/>
  <c r="G78" i="2"/>
  <c r="G75" i="2"/>
  <c r="G71" i="2"/>
  <c r="G77" i="2" s="1"/>
  <c r="G209" i="3"/>
  <c r="G206" i="3"/>
  <c r="G201" i="3"/>
  <c r="G199" i="3"/>
  <c r="G195" i="3"/>
  <c r="G191" i="3"/>
  <c r="G213" i="3"/>
  <c r="G210" i="3"/>
  <c r="G205" i="3"/>
  <c r="G202" i="3"/>
  <c r="G197" i="3"/>
  <c r="G193" i="3"/>
  <c r="G207" i="3"/>
  <c r="G204" i="3"/>
  <c r="G190" i="3"/>
  <c r="G212" i="3"/>
  <c r="G198" i="3"/>
  <c r="G194" i="3"/>
  <c r="G211" i="3"/>
  <c r="G81" i="2"/>
  <c r="G86" i="2"/>
  <c r="F14" i="3"/>
  <c r="F13" i="3"/>
  <c r="F12" i="3"/>
  <c r="F57" i="2"/>
  <c r="G73" i="2"/>
  <c r="G80" i="2"/>
  <c r="G192" i="3"/>
  <c r="G200" i="3"/>
  <c r="F227" i="2"/>
  <c r="F225" i="2"/>
  <c r="F223" i="2"/>
  <c r="F221" i="2"/>
  <c r="F226" i="2"/>
  <c r="D45" i="2"/>
  <c r="F218" i="2"/>
  <c r="F220" i="2" s="1"/>
  <c r="F53" i="2"/>
  <c r="G72" i="2"/>
  <c r="G219" i="2"/>
  <c r="G217" i="2"/>
  <c r="G223" i="2"/>
  <c r="G218" i="2"/>
  <c r="G225" i="2"/>
  <c r="G222" i="2"/>
  <c r="F55" i="2"/>
  <c r="G74" i="2"/>
  <c r="G164" i="2"/>
  <c r="F222" i="2"/>
  <c r="G227" i="2"/>
  <c r="G196" i="3"/>
  <c r="F56" i="2"/>
  <c r="C77" i="2"/>
  <c r="G76" i="2"/>
  <c r="G79" i="2"/>
  <c r="G87" i="2"/>
  <c r="G93" i="2"/>
  <c r="G94" i="2"/>
  <c r="G95" i="2"/>
  <c r="G96" i="2"/>
  <c r="G97" i="2"/>
  <c r="G98" i="2"/>
  <c r="G133" i="2"/>
  <c r="G129" i="2"/>
  <c r="G116" i="2"/>
  <c r="G114" i="2"/>
  <c r="G112" i="2"/>
  <c r="G127" i="2" s="1"/>
  <c r="G130" i="2"/>
  <c r="G135" i="2"/>
  <c r="F175" i="2"/>
  <c r="F179" i="2" s="1"/>
  <c r="F195" i="2"/>
  <c r="F203" i="2"/>
  <c r="F219" i="2"/>
  <c r="F224" i="2"/>
  <c r="G208" i="3"/>
  <c r="G219" i="3"/>
  <c r="F315" i="3"/>
  <c r="F28" i="3"/>
  <c r="G165" i="2"/>
  <c r="F185" i="2"/>
  <c r="F181" i="2"/>
  <c r="F178" i="2"/>
  <c r="F184" i="2"/>
  <c r="F180" i="2"/>
  <c r="F186" i="2"/>
  <c r="F214" i="2"/>
  <c r="F210" i="2"/>
  <c r="F206" i="2"/>
  <c r="F202" i="2"/>
  <c r="F198" i="2"/>
  <c r="F194" i="2"/>
  <c r="F213" i="2"/>
  <c r="F209" i="2"/>
  <c r="F205" i="2"/>
  <c r="F201" i="2"/>
  <c r="F193" i="2"/>
  <c r="F208" i="2" s="1"/>
  <c r="F197" i="2"/>
  <c r="F215" i="2"/>
  <c r="G221" i="2"/>
  <c r="G226" i="2"/>
  <c r="G203" i="3"/>
  <c r="G232" i="3"/>
  <c r="G225" i="3"/>
  <c r="G220" i="3"/>
  <c r="G231" i="3"/>
  <c r="G228" i="3"/>
  <c r="G224" i="3"/>
  <c r="G221" i="3"/>
  <c r="G233" i="3"/>
  <c r="G230" i="3"/>
  <c r="G226" i="3"/>
  <c r="G223" i="3"/>
  <c r="G314" i="3"/>
  <c r="G312" i="3"/>
  <c r="G310" i="3"/>
  <c r="G308" i="3"/>
  <c r="G306" i="3"/>
  <c r="G304" i="3"/>
  <c r="G302" i="3"/>
  <c r="G300" i="3"/>
  <c r="G298" i="3"/>
  <c r="G296" i="3"/>
  <c r="G294" i="3"/>
  <c r="G292" i="3"/>
  <c r="G315" i="3" s="1"/>
  <c r="G313" i="3"/>
  <c r="G305" i="3"/>
  <c r="G297" i="3"/>
  <c r="G309" i="3"/>
  <c r="G301" i="3"/>
  <c r="G293" i="3"/>
  <c r="G295" i="3"/>
  <c r="G311" i="3"/>
  <c r="G303" i="3"/>
  <c r="F332" i="3"/>
  <c r="G154" i="2"/>
  <c r="G156" i="2"/>
  <c r="G158" i="2"/>
  <c r="G160" i="2"/>
  <c r="F233" i="3"/>
  <c r="F231" i="3"/>
  <c r="F229" i="3"/>
  <c r="F226" i="3"/>
  <c r="F224" i="3"/>
  <c r="F222" i="3"/>
  <c r="F227" i="3" s="1"/>
  <c r="F220" i="3"/>
  <c r="G241" i="3"/>
  <c r="G242" i="3"/>
  <c r="G243" i="3"/>
  <c r="G244" i="3"/>
  <c r="G245" i="3"/>
  <c r="G246" i="3"/>
  <c r="F323" i="3"/>
  <c r="F326" i="3"/>
  <c r="G334" i="3"/>
  <c r="G332" i="3"/>
  <c r="G330" i="3"/>
  <c r="G327" i="3"/>
  <c r="G325" i="3"/>
  <c r="G323" i="3"/>
  <c r="G328" i="3" s="1"/>
  <c r="G321" i="3"/>
  <c r="F330" i="3"/>
  <c r="F333" i="3"/>
  <c r="G356" i="3"/>
  <c r="G354" i="3"/>
  <c r="G352" i="3"/>
  <c r="G349" i="3"/>
  <c r="G350" i="3" s="1"/>
  <c r="G347" i="3"/>
  <c r="G345" i="3"/>
  <c r="G343" i="3"/>
  <c r="G351" i="3"/>
  <c r="F322" i="3"/>
  <c r="F328" i="3" s="1"/>
  <c r="F327" i="3"/>
  <c r="F329" i="3"/>
  <c r="F151" i="3"/>
  <c r="F167" i="2" l="1"/>
  <c r="F58" i="2"/>
  <c r="C249" i="3"/>
  <c r="G249" i="3"/>
  <c r="G100" i="2"/>
  <c r="F74" i="2"/>
  <c r="F70" i="2"/>
  <c r="F75" i="2"/>
  <c r="F73" i="2"/>
  <c r="F76" i="2"/>
  <c r="F71" i="2"/>
  <c r="F72" i="2"/>
  <c r="G220" i="2"/>
  <c r="C214" i="3"/>
  <c r="F127" i="2"/>
  <c r="F100" i="2"/>
  <c r="F153" i="2"/>
  <c r="G227" i="3"/>
  <c r="G167" i="2"/>
  <c r="F15" i="3"/>
  <c r="G214" i="3"/>
  <c r="F77" i="2" l="1"/>
  <c r="F150" i="3"/>
  <c r="F213" i="3"/>
  <c r="F211" i="3"/>
  <c r="F209" i="3"/>
  <c r="F207" i="3"/>
  <c r="F205" i="3"/>
  <c r="F203" i="3"/>
  <c r="F201" i="3"/>
  <c r="F212" i="3"/>
  <c r="F204" i="3"/>
  <c r="F198" i="3"/>
  <c r="F194" i="3"/>
  <c r="F190" i="3"/>
  <c r="F208" i="3"/>
  <c r="F200" i="3"/>
  <c r="F196" i="3"/>
  <c r="F192" i="3"/>
  <c r="F210" i="3"/>
  <c r="F197" i="3"/>
  <c r="F193" i="3"/>
  <c r="F202" i="3"/>
  <c r="F206" i="3"/>
  <c r="F199" i="3"/>
  <c r="F191" i="3"/>
  <c r="F195" i="3"/>
  <c r="F248" i="3"/>
  <c r="F244" i="3"/>
  <c r="F242" i="3"/>
  <c r="F246" i="3"/>
  <c r="F245" i="3"/>
  <c r="F243" i="3"/>
  <c r="F241" i="3"/>
  <c r="F247" i="3"/>
  <c r="F103" i="3"/>
  <c r="G82" i="7"/>
  <c r="F102" i="3" l="1"/>
  <c r="F101" i="3"/>
  <c r="G84" i="7"/>
  <c r="F214" i="3"/>
  <c r="F99" i="3"/>
  <c r="F249" i="3"/>
  <c r="G83" i="7"/>
  <c r="F100" i="3"/>
  <c r="G87" i="7" l="1"/>
  <c r="F180" i="3"/>
</calcChain>
</file>

<file path=xl/sharedStrings.xml><?xml version="1.0" encoding="utf-8"?>
<sst xmlns="http://schemas.openxmlformats.org/spreadsheetml/2006/main" count="2535" uniqueCount="1747">
  <si>
    <t>Harmonised Transparency Template</t>
  </si>
  <si>
    <t>2018 version</t>
  </si>
  <si>
    <t>Canada</t>
  </si>
  <si>
    <t>The Toronto-Dominion Bank</t>
  </si>
  <si>
    <t>Reporting Date:</t>
  </si>
  <si>
    <t>21/12/18</t>
  </si>
  <si>
    <t>Cut-off Date</t>
  </si>
  <si>
    <t>30/11/18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</si>
  <si>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</si>
  <si>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</si>
  <si>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</si>
  <si>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</si>
  <si>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</si>
  <si>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</si>
  <si>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</si>
  <si>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</si>
  <si>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</si>
  <si>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</si>
  <si>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</si>
  <si>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</si>
  <si>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</si>
  <si>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</si>
  <si>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</si>
  <si>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</si>
  <si>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</si>
  <si>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</si>
  <si>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</si>
  <si>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</si>
  <si>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</si>
  <si>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</si>
  <si>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</si>
  <si>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</si>
  <si>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</si>
  <si>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</si>
  <si>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</si>
  <si>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</si>
  <si>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</si>
  <si>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</si>
  <si>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</si>
  <si>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</si>
  <si>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</si>
  <si>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</si>
  <si>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</si>
  <si>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</si>
  <si>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</si>
  <si>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</si>
  <si>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</si>
  <si>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</si>
  <si>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</si>
  <si>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</si>
  <si>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</si>
  <si>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</si>
  <si>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</si>
  <si>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</si>
  <si>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</si>
  <si>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</si>
  <si>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</si>
  <si>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</si>
  <si>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</si>
  <si>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</si>
  <si>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</si>
  <si>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</si>
  <si>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</si>
  <si>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</si>
  <si>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</si>
  <si>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</si>
  <si>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</si>
  <si>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</si>
  <si>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</si>
  <si>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</si>
  <si>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</si>
  <si>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</si>
  <si>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</si>
  <si>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</si>
  <si>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</si>
  <si>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</si>
  <si>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</si>
  <si>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</si>
  <si>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</si>
  <si>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</si>
  <si>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</si>
  <si>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</si>
  <si>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</si>
  <si>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</si>
  <si>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</si>
  <si>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</si>
  <si>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</si>
  <si>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</si>
  <si>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</si>
  <si>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</si>
  <si>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</si>
  <si>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</si>
  <si>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</si>
  <si>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</si>
  <si>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</si>
  <si>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</si>
  <si>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</si>
  <si>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</si>
  <si>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</si>
  <si>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</si>
  <si>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</si>
  <si>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</si>
  <si>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</si>
  <si>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</si>
  <si>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</si>
  <si>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</si>
  <si>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</si>
  <si>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</si>
  <si>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</si>
  <si>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</si>
  <si>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</si>
  <si>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</si>
  <si>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</si>
  <si>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</si>
  <si>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</si>
  <si>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</si>
  <si>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</si>
  <si>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</si>
  <si>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</si>
  <si>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</si>
  <si>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</si>
  <si>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</si>
  <si>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</si>
  <si>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</si>
  <si>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</si>
  <si>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</si>
  <si>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</si>
  <si>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</si>
  <si>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</si>
  <si>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</si>
  <si>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</si>
  <si>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</si>
  <si>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</si>
  <si>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</si>
  <si>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</si>
  <si>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</si>
  <si>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</si>
  <si>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</si>
  <si>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</si>
  <si>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</si>
  <si>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</si>
  <si>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</si>
  <si>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</si>
  <si>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</si>
  <si>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</si>
  <si>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</si>
  <si>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</si>
  <si>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</si>
  <si>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</si>
  <si>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</si>
  <si>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</si>
  <si>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</si>
  <si>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</si>
  <si>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</si>
  <si>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</si>
  <si>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</si>
  <si>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</si>
  <si>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</si>
  <si>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</si>
  <si>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</si>
  <si>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</si>
  <si>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</si>
  <si>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</si>
  <si>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</si>
  <si>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</si>
  <si>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</si>
  <si>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</si>
  <si>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</si>
  <si>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</si>
  <si>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</si>
  <si>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</si>
  <si>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</si>
  <si>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</si>
  <si>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</si>
  <si>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</si>
  <si>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</si>
  <si>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</si>
  <si>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</si>
  <si>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</si>
  <si>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</si>
  <si>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</si>
  <si>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</si>
  <si>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</si>
  <si>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</si>
  <si>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</si>
  <si>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</si>
  <si>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</si>
  <si>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</si>
  <si>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</si>
  <si>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</si>
  <si>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</si>
  <si>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</si>
  <si>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</si>
  <si>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</si>
  <si>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</si>
  <si>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</si>
  <si>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</si>
  <si>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</si>
  <si>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</si>
  <si>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</si>
  <si>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</si>
  <si>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</si>
  <si>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</si>
  <si>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</si>
  <si>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</si>
  <si>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</si>
  <si>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</si>
  <si>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</si>
  <si>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</si>
  <si>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</si>
  <si>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</si>
  <si>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</si>
  <si>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</si>
  <si>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</si>
  <si>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</si>
  <si>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</si>
  <si>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</si>
  <si>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</si>
  <si>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</si>
  <si>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</si>
  <si>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</si>
  <si>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</si>
  <si>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</si>
  <si>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</si>
  <si>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</si>
  <si>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</si>
  <si>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</si>
  <si>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</si>
  <si>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</si>
  <si>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</si>
  <si>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</si>
  <si>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</si>
  <si>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</si>
  <si>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</si>
  <si>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</si>
  <si>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</si>
  <si>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</si>
  <si>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</si>
  <si>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</si>
  <si>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</si>
  <si>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</si>
  <si>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</si>
  <si>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</si>
  <si>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</si>
  <si>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</si>
  <si>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</si>
  <si>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</si>
  <si>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</si>
  <si>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</si>
  <si>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</si>
  <si>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</si>
  <si>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</si>
  <si>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</si>
  <si>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</si>
  <si>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</si>
  <si>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</si>
  <si>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</si>
  <si>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</si>
  <si>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</si>
  <si>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</si>
  <si>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</si>
  <si>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</si>
  <si>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</si>
  <si>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</si>
  <si>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</si>
  <si>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</si>
  <si>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</si>
  <si>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</si>
  <si>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</si>
  <si>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</si>
  <si>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</si>
  <si>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</si>
  <si>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</si>
  <si>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</si>
  <si>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</si>
  <si>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</si>
  <si>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</si>
  <si>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</si>
  <si>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</si>
  <si>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</si>
  <si>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</si>
  <si>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</si>
  <si>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</si>
  <si>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</si>
  <si>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</si>
  <si>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</si>
  <si>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</si>
  <si>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</si>
  <si>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</si>
  <si>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</si>
  <si>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</si>
  <si>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</si>
  <si>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</si>
  <si>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</si>
  <si>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</si>
  <si>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</si>
  <si>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</si>
  <si>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</si>
  <si>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</si>
  <si>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</si>
  <si>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</si>
  <si>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</si>
  <si>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</si>
  <si>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</si>
  <si>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</si>
  <si>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</si>
  <si>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</si>
  <si>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</si>
  <si>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</si>
  <si>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</si>
  <si>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</si>
  <si>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</si>
  <si>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</si>
  <si>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</si>
  <si>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</si>
  <si>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</si>
  <si>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</si>
  <si>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</si>
  <si>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</si>
  <si>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</si>
  <si>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</si>
  <si>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</si>
  <si>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</si>
  <si>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</si>
  <si>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</si>
  <si>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</si>
  <si>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</si>
  <si>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</si>
  <si>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</si>
  <si>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</si>
  <si>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</si>
  <si>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</si>
  <si>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</si>
  <si>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</si>
  <si>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</si>
  <si>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</si>
  <si>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</si>
  <si>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</si>
  <si>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</si>
  <si>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</si>
  <si>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</si>
  <si>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</si>
  <si>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</si>
  <si>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</si>
  <si>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</si>
  <si>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</si>
  <si>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</si>
  <si>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</si>
  <si>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</si>
  <si>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</si>
  <si>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</si>
  <si>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</si>
  <si>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</si>
  <si>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</si>
  <si>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</si>
  <si>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</si>
  <si>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</si>
  <si>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</si>
  <si>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</si>
  <si>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</si>
  <si>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</si>
  <si>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</si>
  <si>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</si>
  <si>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</si>
  <si>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</si>
  <si>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</si>
  <si>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</si>
  <si>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</si>
  <si>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</si>
  <si>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</si>
  <si>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</si>
  <si>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</si>
  <si>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</si>
  <si>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</si>
  <si>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</si>
  <si>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</si>
  <si>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</si>
  <si>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</si>
  <si>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</si>
  <si>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</si>
  <si>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</si>
  <si>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</si>
  <si>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</si>
  <si>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</si>
  <si>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</si>
  <si>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</si>
  <si>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</si>
  <si>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</si>
  <si>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</si>
  <si>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</si>
  <si>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</si>
  <si>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</si>
  <si>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</si>
  <si>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</si>
  <si>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</si>
  <si>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</si>
  <si>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</si>
  <si>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</si>
  <si>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</si>
  <si>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</si>
  <si>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</si>
  <si>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</si>
  <si>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</si>
  <si>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</si>
  <si>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</si>
  <si>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</si>
  <si>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</si>
  <si>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</si>
  <si>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</si>
  <si>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</si>
  <si>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</si>
  <si>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</si>
  <si>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</si>
  <si>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</si>
  <si>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</si>
  <si>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</si>
  <si>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</si>
  <si>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</si>
  <si>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</si>
  <si>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</si>
  <si>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</si>
  <si>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</si>
  <si>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</si>
  <si>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</si>
  <si>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</si>
  <si>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</si>
  <si>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</si>
  <si>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</si>
  <si>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</si>
  <si>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</si>
  <si>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</si>
  <si>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</si>
  <si>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</si>
  <si>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</si>
  <si>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</si>
  <si>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</si>
  <si>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</si>
  <si>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</si>
  <si>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</si>
  <si>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</si>
  <si>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</si>
  <si>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</si>
  <si>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</si>
  <si>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</si>
  <si>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</si>
  <si>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</si>
  <si>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</si>
  <si>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</si>
  <si>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</si>
  <si>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</si>
  <si>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</si>
  <si>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</si>
  <si>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</si>
  <si>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</si>
  <si>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</si>
  <si>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</si>
  <si>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</si>
  <si>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</si>
  <si>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</si>
  <si>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</si>
  <si>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</si>
  <si>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</si>
  <si>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</si>
  <si>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</si>
  <si>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</si>
  <si>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</si>
  <si>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</si>
  <si>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</si>
  <si>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</si>
  <si>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</si>
  <si>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</si>
  <si>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</si>
  <si>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</si>
  <si>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</si>
  <si>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</si>
  <si>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</si>
  <si>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</si>
  <si>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</si>
  <si>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</si>
  <si>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</si>
  <si>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</si>
  <si>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</si>
  <si>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</si>
  <si>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</si>
  <si>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</si>
  <si>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</si>
  <si>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</si>
  <si>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</si>
  <si>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</si>
  <si>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</si>
  <si>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</si>
  <si>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</si>
  <si>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</si>
  <si>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</si>
  <si>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</si>
  <si>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</si>
  <si>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</si>
  <si>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</si>
  <si>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</si>
  <si>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</si>
  <si>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</si>
  <si>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</si>
  <si>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</si>
  <si>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</si>
  <si>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</si>
  <si>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</si>
  <si>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</si>
  <si>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</si>
  <si>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</si>
  <si>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</si>
  <si>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</si>
  <si>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</si>
  <si>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</si>
  <si>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</si>
  <si>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</si>
  <si>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</si>
  <si>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</si>
  <si>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</si>
  <si>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</si>
  <si>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</si>
  <si>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</si>
  <si>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</si>
  <si>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</si>
  <si>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</si>
  <si>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</si>
  <si>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</si>
  <si>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</si>
  <si>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</si>
  <si>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</si>
  <si>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</si>
  <si>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</si>
  <si>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</si>
  <si>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</si>
  <si>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</si>
  <si>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</si>
  <si>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</si>
  <si>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</si>
  <si>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</si>
  <si>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</si>
  <si>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</si>
  <si>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</si>
  <si>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</si>
  <si>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</si>
  <si>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</si>
  <si>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</si>
  <si>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</si>
  <si>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</si>
  <si>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</si>
  <si>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</si>
  <si>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</si>
  <si>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</si>
  <si>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</si>
  <si>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</si>
  <si>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</si>
  <si>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</si>
  <si>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</si>
  <si>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</si>
  <si>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</si>
  <si>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</si>
  <si>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</si>
  <si>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</si>
  <si>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</si>
  <si>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</si>
  <si>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</si>
  <si>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</si>
  <si>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</si>
  <si>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</si>
  <si>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</si>
  <si>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</si>
  <si>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</si>
  <si>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</si>
  <si>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</si>
  <si>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</si>
  <si>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</si>
  <si>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</si>
  <si>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</si>
  <si>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</si>
  <si>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</si>
  <si>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</si>
  <si>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</si>
  <si>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</si>
  <si>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</si>
  <si>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</si>
  <si>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</si>
  <si>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</si>
  <si>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</si>
  <si>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</si>
  <si>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</si>
  <si>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</si>
  <si>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</si>
  <si>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</si>
  <si>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</si>
  <si>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</si>
  <si>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</si>
  <si>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</si>
  <si>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</si>
  <si>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</si>
  <si>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</si>
  <si>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</si>
  <si>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</si>
  <si>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</si>
  <si>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</si>
  <si>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</si>
  <si>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</si>
  <si>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</si>
  <si>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</si>
  <si>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</si>
  <si>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</si>
  <si>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</si>
  <si>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</si>
  <si>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</si>
  <si>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</si>
  <si>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</si>
  <si>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</si>
  <si>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</si>
  <si>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</si>
  <si>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</si>
  <si>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</si>
  <si>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</si>
  <si>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</si>
  <si>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</si>
  <si>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</si>
  <si>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</si>
  <si>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</si>
  <si>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</si>
  <si>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</si>
  <si>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</si>
  <si>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</si>
  <si>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</si>
  <si>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</si>
  <si>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</si>
  <si>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</si>
  <si>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</si>
  <si>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</si>
  <si>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</si>
  <si>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</si>
  <si>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</si>
  <si>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</si>
  <si>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</si>
  <si>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</si>
  <si>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</si>
  <si>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</si>
  <si>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</si>
  <si>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</si>
  <si>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</si>
  <si>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</si>
  <si>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</si>
  <si>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</si>
  <si>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</si>
  <si>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</si>
  <si>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</si>
  <si>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</si>
  <si>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</si>
  <si>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</si>
  <si>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</si>
  <si>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</si>
  <si>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</si>
  <si>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</si>
  <si>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</si>
  <si>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</si>
  <si>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</si>
  <si>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</si>
  <si>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</si>
  <si>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</si>
  <si>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</si>
  <si>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</si>
  <si>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</si>
  <si>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</si>
  <si>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</si>
  <si>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</si>
  <si>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</si>
  <si>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</si>
  <si>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</si>
  <si>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</si>
  <si>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</si>
  <si>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</si>
  <si>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</si>
  <si>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</si>
  <si>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</si>
  <si>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</si>
  <si>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</si>
  <si>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</si>
  <si>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</si>
  <si>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</si>
  <si>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</si>
  <si>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</si>
  <si>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</si>
  <si>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</si>
  <si>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</si>
  <si>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</si>
  <si>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</si>
  <si>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</si>
  <si>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</si>
  <si>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</si>
  <si>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</si>
  <si>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</si>
  <si>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</si>
  <si>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</si>
  <si>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</si>
  <si>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</si>
  <si>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</si>
  <si>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</si>
  <si>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</si>
  <si>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</si>
  <si>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</si>
  <si>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</si>
  <si>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</si>
  <si>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</si>
  <si>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</si>
  <si>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</si>
  <si>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</si>
  <si>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</si>
  <si>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</si>
  <si>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</si>
  <si>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</si>
  <si>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</si>
  <si>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</si>
  <si>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</si>
  <si>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</si>
  <si>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</si>
  <si>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</si>
  <si>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</si>
  <si>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</si>
  <si>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</si>
  <si>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</si>
  <si>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</si>
  <si>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</si>
  <si>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</si>
  <si>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</si>
  <si>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</si>
  <si>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</si>
  <si>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</si>
  <si>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</si>
  <si>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</si>
  <si>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</si>
  <si>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</si>
  <si>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</si>
  <si>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</si>
  <si>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</si>
  <si>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</si>
  <si>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</si>
  <si>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</si>
  <si>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</si>
  <si>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</si>
  <si>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</si>
  <si>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</si>
  <si>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</si>
  <si>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</si>
  <si>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</si>
  <si>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</si>
  <si>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</si>
  <si>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</si>
  <si>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</si>
  <si>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</si>
  <si>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</si>
  <si>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</si>
  <si>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</si>
  <si>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</si>
  <si>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</si>
  <si>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</si>
  <si>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</si>
  <si>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</si>
  <si>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</si>
  <si>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</si>
  <si>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</si>
  <si>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</si>
  <si>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</si>
  <si>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</si>
  <si>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</si>
  <si>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</si>
  <si>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</si>
  <si>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</si>
  <si>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</si>
  <si>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</si>
  <si>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</si>
  <si>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</si>
  <si>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</si>
  <si>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</si>
  <si>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</si>
  <si>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</si>
  <si>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</si>
  <si>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</si>
  <si>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</si>
  <si>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</si>
  <si>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</si>
  <si>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</si>
  <si>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</si>
  <si>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</si>
  <si>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</si>
  <si>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</si>
  <si>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</si>
  <si>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</si>
  <si>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</si>
  <si>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</si>
  <si>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</si>
  <si>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</si>
  <si>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</si>
  <si>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</si>
  <si>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</si>
  <si>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</si>
  <si>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</si>
  <si>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</si>
  <si>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</si>
  <si>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</si>
  <si>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</si>
  <si>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</si>
  <si>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</si>
  <si>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</si>
  <si>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</si>
  <si>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</si>
  <si>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</si>
  <si>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</si>
  <si>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</si>
  <si>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</si>
  <si>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</si>
  <si>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</si>
  <si>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</si>
  <si>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</si>
  <si>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</si>
  <si>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</si>
  <si>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</si>
  <si>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</si>
  <si>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</si>
  <si>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</si>
  <si>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</si>
  <si>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</si>
  <si>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</si>
  <si>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</si>
  <si>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</si>
  <si>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</si>
  <si>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</si>
  <si>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</si>
  <si>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</si>
  <si>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</si>
  <si>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</si>
  <si>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</si>
  <si>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</si>
  <si>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</si>
  <si>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</si>
  <si>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</si>
  <si>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</si>
  <si>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</si>
  <si>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</si>
  <si>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</si>
  <si>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</si>
  <si>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</si>
  <si>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</si>
  <si>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</si>
  <si>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</si>
  <si>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</si>
  <si>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</si>
  <si>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</si>
  <si>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</si>
  <si>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</si>
  <si>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</si>
  <si>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</si>
  <si>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</si>
  <si>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</si>
  <si>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</si>
  <si>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</si>
  <si>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</si>
  <si>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</si>
  <si>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</si>
  <si>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</si>
  <si>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</si>
  <si>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</si>
  <si>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</si>
  <si>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</si>
  <si>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</si>
  <si>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</si>
  <si>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</si>
  <si>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</si>
  <si>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</si>
  <si>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</si>
  <si>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</si>
  <si>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</si>
  <si>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</si>
  <si>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</si>
  <si>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</si>
  <si>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</si>
  <si>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</si>
  <si>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</si>
  <si>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</si>
  <si>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</si>
  <si>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</si>
  <si>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</si>
  <si>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</si>
  <si>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</si>
  <si>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</si>
  <si>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</si>
  <si>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</si>
  <si>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</si>
  <si>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</si>
  <si>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</si>
  <si>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</si>
  <si>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</si>
  <si>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</si>
  <si>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</si>
  <si>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</si>
  <si>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</si>
  <si>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</si>
  <si>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</si>
  <si>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</si>
  <si>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</si>
  <si>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</si>
  <si>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</si>
  <si>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</si>
  <si>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</si>
  <si>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</si>
  <si>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</si>
  <si>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</si>
  <si>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</si>
  <si>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</si>
  <si>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</si>
  <si>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</si>
  <si>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</si>
  <si>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</si>
  <si>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</si>
  <si>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</si>
  <si>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</si>
  <si>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</si>
  <si>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</si>
  <si>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</si>
  <si>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</si>
  <si>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</si>
  <si>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</si>
  <si>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</si>
  <si>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</si>
  <si>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</si>
  <si>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</si>
  <si>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</si>
  <si>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</si>
  <si>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</si>
  <si>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</si>
  <si>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</si>
  <si>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</si>
  <si>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</si>
  <si>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</si>
  <si>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</si>
  <si>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</si>
  <si>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</si>
  <si>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</si>
  <si>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</si>
  <si>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</si>
  <si>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</si>
  <si>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</si>
  <si>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</si>
  <si>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</si>
  <si>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</si>
  <si>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</si>
  <si>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</si>
  <si>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</si>
  <si>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</si>
  <si>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</si>
  <si>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</si>
  <si>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</si>
  <si>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</si>
  <si>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</si>
  <si>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</si>
  <si>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</si>
  <si>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</si>
  <si>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</si>
  <si>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</si>
  <si>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</si>
  <si>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</si>
  <si>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</si>
  <si>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</si>
  <si>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</si>
  <si>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</si>
  <si>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</si>
  <si>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</si>
  <si>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</si>
  <si>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</si>
  <si>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</si>
  <si>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</si>
  <si>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</si>
  <si>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</si>
  <si>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</si>
  <si>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</si>
  <si>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</si>
  <si>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</si>
  <si>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</si>
  <si>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</si>
  <si>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</si>
  <si>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</si>
  <si>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</si>
  <si>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</si>
  <si>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</si>
  <si>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</si>
  <si>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</si>
  <si>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</si>
  <si>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</si>
  <si>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</si>
  <si>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</si>
  <si>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</si>
  <si>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</si>
  <si>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</si>
  <si>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</si>
  <si>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</si>
  <si>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</si>
  <si>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</si>
  <si>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</si>
  <si>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</si>
  <si>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</si>
  <si>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</si>
  <si>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</si>
  <si>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</si>
  <si>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</si>
  <si>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</si>
  <si>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</si>
  <si>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</si>
  <si>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</si>
  <si>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</si>
  <si>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</si>
  <si>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</si>
  <si>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</si>
  <si>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</si>
  <si>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</si>
  <si>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</si>
  <si>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</si>
  <si>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</si>
  <si>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</si>
  <si>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</si>
  <si>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</si>
  <si>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</si>
  <si>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</si>
  <si>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</si>
  <si>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</si>
  <si>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</si>
  <si>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</si>
  <si>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</si>
  <si>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</si>
  <si>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</si>
  <si>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</si>
  <si>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</si>
  <si>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</si>
  <si>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</si>
  <si>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</si>
  <si>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</si>
  <si>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</si>
  <si>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</si>
  <si>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</si>
  <si>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</si>
  <si>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</si>
  <si>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</si>
  <si>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</si>
  <si>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</si>
  <si>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</si>
  <si>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</si>
  <si>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</si>
  <si>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</si>
  <si>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</si>
  <si>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</si>
  <si>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</si>
  <si>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</si>
  <si>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</si>
  <si>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</si>
  <si>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</si>
  <si>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</si>
  <si>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</si>
  <si>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</si>
  <si>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</si>
  <si>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</si>
  <si>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</si>
  <si>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</si>
  <si>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</si>
  <si>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</si>
  <si>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</si>
  <si>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</si>
  <si>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</si>
  <si>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</si>
  <si>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</si>
  <si>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</si>
  <si>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</si>
  <si>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</si>
  <si>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</si>
  <si>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</si>
  <si>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</si>
  <si>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</si>
  <si>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</si>
  <si>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</si>
  <si>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</si>
  <si>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</si>
  <si>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</si>
  <si>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</si>
  <si>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</si>
  <si>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</si>
  <si>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</si>
  <si>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</si>
  <si>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</si>
  <si>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</si>
  <si>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</si>
  <si>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</si>
  <si>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</si>
  <si>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</si>
  <si>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</si>
  <si>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</si>
  <si>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</si>
  <si>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</si>
  <si>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</si>
  <si>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</si>
  <si>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</si>
  <si>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</si>
  <si>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</si>
  <si>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</si>
  <si>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</si>
  <si>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</si>
  <si>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</si>
  <si>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</si>
  <si>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</si>
  <si>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</si>
  <si>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</si>
  <si>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</si>
  <si>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</si>
  <si>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</si>
  <si>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</si>
  <si>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</si>
  <si>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</si>
  <si>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</si>
  <si>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</si>
  <si>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</si>
  <si>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</si>
  <si>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</si>
  <si>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</si>
  <si>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</si>
  <si>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</si>
  <si>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</si>
  <si>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</si>
  <si>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</si>
  <si>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</si>
  <si>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</si>
  <si>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</si>
  <si>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</si>
  <si>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</si>
  <si>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</si>
  <si>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</si>
  <si>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</si>
  <si>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</si>
  <si>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</si>
  <si>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</si>
  <si>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</si>
  <si>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</si>
  <si>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</si>
  <si>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</si>
  <si>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</si>
  <si>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</si>
  <si>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</si>
  <si>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</si>
  <si>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</si>
  <si>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</si>
  <si>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</si>
  <si>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</si>
  <si>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</si>
  <si>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</si>
  <si>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</si>
  <si>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</si>
  <si>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</si>
  <si>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</si>
  <si>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</si>
  <si>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</si>
  <si>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</si>
  <si>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</si>
  <si>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</si>
  <si>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</si>
  <si>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</si>
  <si>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</si>
  <si>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</si>
  <si>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</si>
  <si>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</si>
  <si>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</si>
  <si>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</si>
  <si>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</si>
  <si>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</si>
  <si>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</si>
  <si>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</si>
  <si>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</si>
  <si>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</si>
  <si>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</si>
  <si>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</si>
  <si>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</si>
  <si>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</si>
  <si>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</si>
  <si>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</si>
  <si>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</si>
  <si>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</si>
  <si>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</si>
  <si>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</si>
  <si>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</si>
  <si>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</si>
  <si>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</si>
  <si>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</si>
  <si>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</si>
  <si>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</si>
  <si>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</si>
  <si>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</si>
  <si>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</si>
  <si>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</si>
  <si>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</si>
  <si>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</si>
  <si>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</si>
  <si>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</si>
  <si>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</si>
  <si>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</si>
  <si>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</si>
  <si>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</si>
  <si>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</si>
  <si>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</si>
  <si>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</si>
  <si>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</si>
  <si>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</si>
  <si>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</si>
  <si>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</si>
  <si>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</si>
  <si>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</si>
  <si>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</si>
  <si>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</si>
  <si>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</si>
  <si>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</si>
  <si>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</si>
  <si>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</si>
  <si>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</si>
  <si>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</si>
  <si>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</si>
  <si>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</si>
  <si>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</si>
  <si>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</si>
  <si>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</si>
  <si>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</si>
  <si>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</si>
  <si>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</si>
  <si>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</si>
  <si>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</si>
  <si>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</si>
  <si>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</si>
  <si>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</si>
  <si>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</si>
  <si>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</si>
  <si>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</si>
  <si>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</si>
  <si>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</si>
  <si>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</si>
  <si>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</si>
  <si>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</si>
  <si>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</si>
  <si>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CBL11</t>
  </si>
  <si>
    <t>£</t>
  </si>
  <si>
    <t>3 month GBP LIBOR + 0.48%</t>
  </si>
  <si>
    <t>CBL12</t>
  </si>
  <si>
    <t>CBL12-2</t>
  </si>
  <si>
    <t>CBL13</t>
  </si>
  <si>
    <t>CBL14</t>
  </si>
  <si>
    <t>C$</t>
  </si>
  <si>
    <t>CBL14-2</t>
  </si>
  <si>
    <t>CBL14-3</t>
  </si>
  <si>
    <t>CBL15</t>
  </si>
  <si>
    <t>CBL16</t>
  </si>
  <si>
    <t>CBL17</t>
  </si>
  <si>
    <t>CBL18</t>
  </si>
  <si>
    <t>3 month GBP LIBOR + 0.22%</t>
  </si>
  <si>
    <t>CBL19</t>
  </si>
  <si>
    <t>CBL20</t>
  </si>
  <si>
    <t>CBL21</t>
  </si>
  <si>
    <t>3 month GBP LIBOR +0.27%</t>
  </si>
  <si>
    <t>Float</t>
  </si>
  <si>
    <t>CBL22</t>
  </si>
  <si>
    <t>3 month BA + 0.31%</t>
  </si>
  <si>
    <t>CBL23</t>
  </si>
  <si>
    <t xml:space="preserve">3.3500%
</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</si>
  <si>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</si>
  <si>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</si>
  <si>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</si>
  <si>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</si>
  <si>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</si>
  <si>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</si>
  <si>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</si>
  <si>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</si>
  <si>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</si>
  <si>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</si>
  <si>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</si>
  <si>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</si>
  <si>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</si>
  <si>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</si>
  <si>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</si>
  <si>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</si>
  <si>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</si>
  <si>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</si>
  <si>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</si>
  <si>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</si>
  <si>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</si>
  <si>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</si>
  <si>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</si>
  <si>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</si>
  <si>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</si>
  <si>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</si>
  <si>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</si>
  <si>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</si>
  <si>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</si>
  <si>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</si>
  <si>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</si>
  <si>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</si>
  <si>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</si>
  <si>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</si>
  <si>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</si>
  <si>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</si>
  <si>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</si>
  <si>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 xml:space="preserve">Senior Debt </t>
    </r>
    <r>
      <rPr>
        <vertAlign val="superscript"/>
        <sz val="16"/>
        <rFont val="Arial"/>
        <family val="2"/>
      </rPr>
      <t>(2)</t>
    </r>
  </si>
  <si>
    <t>Aa3</t>
  </si>
  <si>
    <t>AA (low)</t>
  </si>
  <si>
    <t>Ratings Outlook</t>
  </si>
  <si>
    <t>Stable</t>
  </si>
  <si>
    <t>Positive</t>
  </si>
  <si>
    <t>Short-Term</t>
  </si>
  <si>
    <t>P-1</t>
  </si>
  <si>
    <t>R-1 (high)</t>
  </si>
  <si>
    <r>
      <t xml:space="preserve">Bank of Montreal's Ratings </t>
    </r>
    <r>
      <rPr>
        <vertAlign val="superscript"/>
        <sz val="16"/>
        <rFont val="Arial"/>
        <family val="2"/>
      </rPr>
      <t>(1)</t>
    </r>
    <r>
      <rPr>
        <sz val="16"/>
        <rFont val="Arial"/>
        <family val="2"/>
      </rPr>
      <t>:</t>
    </r>
  </si>
  <si>
    <r>
      <t>Senior Debt</t>
    </r>
    <r>
      <rPr>
        <vertAlign val="superscript"/>
        <sz val="16"/>
        <rFont val="Arial"/>
        <family val="2"/>
      </rPr>
      <t xml:space="preserve"> (2)</t>
    </r>
  </si>
  <si>
    <t>A2</t>
  </si>
  <si>
    <r>
      <t>Ratings Triggers</t>
    </r>
    <r>
      <rPr>
        <b/>
        <vertAlign val="superscript"/>
        <sz val="15"/>
        <rFont val="Arial"/>
        <family val="2"/>
      </rPr>
      <t>(3)</t>
    </r>
  </si>
  <si>
    <t>Ratings Trigger</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</si>
  <si>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</si>
  <si>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</si>
  <si>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</si>
  <si>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</si>
  <si>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</si>
  <si>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</si>
  <si>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</si>
  <si>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</si>
  <si>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</si>
  <si>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</si>
  <si>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</si>
  <si>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</si>
  <si>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</si>
  <si>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</si>
  <si>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</si>
  <si>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</si>
  <si>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</si>
  <si>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</si>
  <si>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</si>
  <si>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inasmuch as they do not comment on market price or suitability for a particular investor. Ratings are subject to revision or withdrawal at any time by the rating organization.</t>
    </r>
  </si>
  <si>
    <r>
      <rPr>
        <vertAlign val="superscript"/>
        <sz val="14"/>
        <rFont val="Arial"/>
        <family val="2"/>
      </rPr>
      <t xml:space="preserve">(2) </t>
    </r>
    <r>
      <rPr>
        <sz val="14"/>
        <rFont val="Arial"/>
        <family val="2"/>
      </rPr>
      <t>Subject to conversion under the bank recapitalization "bail-in" regime.</t>
    </r>
  </si>
  <si>
    <r>
      <rPr>
        <vertAlign val="superscript"/>
        <sz val="14"/>
        <rFont val="Arial"/>
        <family val="2"/>
      </rPr>
      <t>(3)</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</si>
  <si>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</si>
  <si>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</si>
  <si>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</si>
  <si>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</si>
  <si>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</si>
  <si>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</si>
  <si>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</si>
  <si>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</si>
  <si>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</si>
  <si>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</si>
  <si>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</si>
  <si>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</si>
  <si>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</si>
  <si>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</si>
  <si>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</si>
  <si>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</si>
  <si>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</si>
  <si>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</si>
  <si>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</si>
  <si>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</si>
  <si>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</si>
  <si>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</si>
  <si>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</si>
  <si>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</si>
  <si>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</si>
  <si>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</si>
  <si>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</si>
  <si>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</si>
  <si>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</si>
  <si>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</si>
  <si>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</si>
  <si>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</si>
  <si>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</si>
  <si>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</si>
  <si>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</si>
  <si>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 xml:space="preserve">A2 </t>
    </r>
    <r>
      <rPr>
        <vertAlign val="superscript"/>
        <sz val="16"/>
        <rFont val="Arial"/>
        <family val="2"/>
      </rPr>
      <t>(2)</t>
    </r>
  </si>
  <si>
    <t>Subsequent Downgrade Trigger Event</t>
  </si>
  <si>
    <t>P-2</t>
  </si>
  <si>
    <t>R-2 (high)</t>
  </si>
  <si>
    <t>Obtain guarantee or replace</t>
  </si>
  <si>
    <t>A3</t>
  </si>
  <si>
    <t>Covered Bond Swap Provider</t>
  </si>
  <si>
    <r>
      <t xml:space="preserve">P-1 / P-1 (cr) </t>
    </r>
    <r>
      <rPr>
        <vertAlign val="superscript"/>
        <sz val="16"/>
        <rFont val="Arial"/>
        <family val="2"/>
      </rPr>
      <t>(4)</t>
    </r>
  </si>
  <si>
    <r>
      <t>R-1 (low)</t>
    </r>
    <r>
      <rPr>
        <vertAlign val="superscript"/>
        <sz val="16"/>
        <rFont val="Arial"/>
        <family val="2"/>
      </rPr>
      <t xml:space="preserve"> (3)</t>
    </r>
  </si>
  <si>
    <r>
      <t xml:space="preserve">A2 / A2 (cr) </t>
    </r>
    <r>
      <rPr>
        <vertAlign val="superscript"/>
        <sz val="16"/>
        <rFont val="Arial"/>
        <family val="2"/>
      </rPr>
      <t xml:space="preserve">(2) (4) </t>
    </r>
  </si>
  <si>
    <r>
      <t>A</t>
    </r>
    <r>
      <rPr>
        <vertAlign val="superscript"/>
        <sz val="16"/>
        <rFont val="Arial"/>
        <family val="2"/>
      </rPr>
      <t xml:space="preserve"> (3)</t>
    </r>
  </si>
  <si>
    <r>
      <t>P-2 / P-2 (cr)</t>
    </r>
    <r>
      <rPr>
        <vertAlign val="superscript"/>
        <sz val="16"/>
        <rFont val="Arial"/>
        <family val="2"/>
      </rPr>
      <t xml:space="preserve"> (4)</t>
    </r>
  </si>
  <si>
    <r>
      <t xml:space="preserve">R-2 (middle) </t>
    </r>
    <r>
      <rPr>
        <vertAlign val="superscript"/>
        <sz val="16"/>
        <rFont val="Arial"/>
        <family val="2"/>
      </rPr>
      <t>(3)</t>
    </r>
  </si>
  <si>
    <r>
      <t xml:space="preserve">A3 / A3 (cr) </t>
    </r>
    <r>
      <rPr>
        <vertAlign val="superscript"/>
        <sz val="16"/>
        <rFont val="Arial"/>
        <family val="2"/>
      </rPr>
      <t>(4)</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</si>
  <si>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</si>
  <si>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</si>
  <si>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</si>
  <si>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</si>
  <si>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(4)</t>
    </r>
    <r>
      <rPr>
        <sz val="14"/>
        <rFont val="Arial"/>
        <family val="2"/>
      </rPr>
      <t xml:space="preserve">  Moody's counterparty risk assessment (cr) is appicable for bonds issued after July 27, 2018. </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</si>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</sst>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vertAlign val="superscript"/>
      <sz val="16"/>
      <name val="Arial"/>
      <family val="2"/>
    </font>
    <font>
      <u/>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1">
    <fill>
      <patternFill patternType="none"/>
    </fill>
    <fill>
      <patternFill patternType="gray125"/>
    </fill>
    <fill>
      <patternFill patternType="solid">
        <fgColor rgb="FFF2F2F2"/>
      </patternFill>
    </fill>
    <fill>
      <patternFill patternType="solid">
        <fgColor rgb="FFFFFFCC"/>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10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NumberForma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0" fontId="25" fillId="0" borderId="0"/>
    <xf numFmtId="0" fontId="25" fillId="0" borderId="0"/>
    <xf numFmtId="0" fontId="1" fillId="3" borderId="2" applyNumberFormat="0" applyFont="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alignment horizontal="left" wrapText="1"/>
    </xf>
    <xf numFmtId="0" fontId="25" fillId="0" borderId="0">
      <alignment horizontal="left" wrapText="1"/>
    </xf>
    <xf numFmtId="0" fontId="25" fillId="0" borderId="0"/>
  </cellStyleXfs>
  <cellXfs count="455">
    <xf numFmtId="0" fontId="0" fillId="0" borderId="0" xfId="0"/>
    <xf numFmtId="0" fontId="0" fillId="0" borderId="0" xfId="0" applyFont="1"/>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6" fillId="0" borderId="0" xfId="0" applyFont="1" applyBorder="1"/>
    <xf numFmtId="0" fontId="6" fillId="0" borderId="7"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Font="1" applyBorder="1"/>
    <xf numFmtId="0" fontId="12" fillId="0" borderId="0" xfId="0" applyFont="1" applyBorder="1" applyAlignment="1">
      <alignment horizontal="center"/>
    </xf>
    <xf numFmtId="0" fontId="13" fillId="0" borderId="0" xfId="0" applyFont="1" applyBorder="1"/>
    <xf numFmtId="0" fontId="5" fillId="4" borderId="0" xfId="4" applyFont="1" applyFill="1" applyBorder="1" applyAlignment="1">
      <alignment horizontal="center"/>
    </xf>
    <xf numFmtId="0" fontId="5" fillId="0" borderId="0" xfId="4" applyFont="1" applyAlignment="1"/>
    <xf numFmtId="0" fontId="0" fillId="0" borderId="0" xfId="0" applyFont="1" applyAlignment="1"/>
    <xf numFmtId="0" fontId="5" fillId="0" borderId="0" xfId="4" applyFont="1" applyAlignment="1"/>
    <xf numFmtId="0" fontId="5" fillId="5" borderId="0" xfId="0" applyFont="1" applyFill="1" applyBorder="1" applyAlignment="1">
      <alignment horizontal="center"/>
    </xf>
    <xf numFmtId="0" fontId="0" fillId="0" borderId="0" xfId="0" applyFont="1" applyAlignment="1"/>
    <xf numFmtId="0" fontId="6" fillId="0" borderId="8" xfId="0" applyFont="1" applyBorder="1"/>
    <xf numFmtId="0" fontId="6" fillId="0" borderId="9" xfId="0" applyFont="1" applyBorder="1"/>
    <xf numFmtId="0" fontId="6" fillId="0" borderId="10"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5" borderId="0"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14" xfId="4" applyFill="1" applyBorder="1" applyAlignment="1">
      <alignment horizontal="center" vertical="center" wrapText="1"/>
    </xf>
    <xf numFmtId="0" fontId="14" fillId="0" borderId="15"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21" fillId="6" borderId="0" xfId="0" quotePrefix="1" applyFont="1" applyFill="1" applyBorder="1" applyAlignment="1">
      <alignment horizontal="center" vertical="center" wrapText="1"/>
    </xf>
    <xf numFmtId="0" fontId="17"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5" borderId="0"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4" xfId="4" applyFill="1" applyBorder="1" applyAlignment="1" applyProtection="1">
      <alignment horizontal="center" vertical="center" wrapText="1"/>
    </xf>
    <xf numFmtId="0" fontId="14" fillId="0" borderId="14" xfId="4" quotePrefix="1" applyFill="1" applyBorder="1" applyAlignment="1" applyProtection="1">
      <alignment horizontal="right" vertical="center" wrapText="1"/>
    </xf>
    <xf numFmtId="0" fontId="14" fillId="0" borderId="15"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1"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6"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7" borderId="0" xfId="0" applyFont="1" applyFill="1" applyBorder="1" applyAlignment="1" applyProtection="1">
      <alignment horizontal="center" vertical="center" wrapText="1"/>
    </xf>
    <xf numFmtId="0" fontId="30" fillId="7" borderId="0" xfId="0" quotePrefix="1"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0" fillId="0" borderId="16" xfId="0" applyFont="1" applyBorder="1" applyAlignment="1">
      <alignment horizontal="center" vertical="center"/>
    </xf>
    <xf numFmtId="0" fontId="18" fillId="0" borderId="16" xfId="0" applyFont="1" applyFill="1" applyBorder="1" applyAlignment="1">
      <alignment horizontal="center" vertical="center" wrapText="1"/>
    </xf>
    <xf numFmtId="0" fontId="15" fillId="0" borderId="17" xfId="0" applyFont="1" applyFill="1" applyBorder="1" applyAlignment="1">
      <alignment horizontal="left" vertical="top" wrapText="1"/>
    </xf>
    <xf numFmtId="0" fontId="0" fillId="0" borderId="18" xfId="0" applyBorder="1" applyAlignment="1">
      <alignment horizontal="center" vertical="center"/>
    </xf>
    <xf numFmtId="0" fontId="18" fillId="0" borderId="18" xfId="0" applyFont="1" applyFill="1" applyBorder="1" applyAlignment="1">
      <alignment horizontal="center" vertical="center" wrapText="1"/>
    </xf>
    <xf numFmtId="0" fontId="15" fillId="0" borderId="19" xfId="0" applyFont="1" applyFill="1" applyBorder="1" applyAlignment="1">
      <alignment horizontal="left" vertical="top" wrapText="1"/>
    </xf>
    <xf numFmtId="0" fontId="0" fillId="0" borderId="16" xfId="0" applyBorder="1" applyAlignment="1">
      <alignment horizontal="center" vertical="center"/>
    </xf>
    <xf numFmtId="0" fontId="18" fillId="0" borderId="18" xfId="0" quotePrefix="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quotePrefix="1" applyFont="1" applyFill="1" applyBorder="1" applyAlignment="1">
      <alignment horizontal="center" vertical="center" wrapText="1"/>
    </xf>
    <xf numFmtId="0" fontId="21" fillId="0" borderId="16"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9"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8"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42"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4" fillId="0" borderId="0" xfId="5" applyFont="1" applyFill="1" applyAlignment="1">
      <alignment horizontal="left" vertical="top" wrapText="1"/>
    </xf>
    <xf numFmtId="0" fontId="45" fillId="0" borderId="0" xfId="5" applyFont="1" applyFill="1" applyAlignment="1">
      <alignment horizontal="left" vertical="top" wrapText="1"/>
    </xf>
    <xf numFmtId="0" fontId="46" fillId="0" borderId="0" xfId="5" applyFont="1" applyFill="1" applyBorder="1"/>
    <xf numFmtId="0" fontId="47" fillId="9" borderId="0" xfId="5" applyFont="1" applyFill="1" applyBorder="1"/>
    <xf numFmtId="0" fontId="48" fillId="9" borderId="0" xfId="5" applyFont="1" applyFill="1" applyBorder="1"/>
    <xf numFmtId="0" fontId="49" fillId="9" borderId="0" xfId="5" applyFont="1" applyFill="1" applyBorder="1"/>
    <xf numFmtId="0" fontId="50" fillId="9" borderId="0" xfId="5" applyFont="1" applyFill="1" applyBorder="1"/>
    <xf numFmtId="0" fontId="25" fillId="9"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6" fontId="44" fillId="0" borderId="0" xfId="5" applyNumberFormat="1" applyFont="1" applyFill="1" applyAlignment="1">
      <alignment horizontal="center" vertical="center"/>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10" fontId="44" fillId="0" borderId="0" xfId="5" applyNumberFormat="1" applyFont="1" applyFill="1" applyAlignment="1">
      <alignment horizontal="center" vertical="center" wrapText="1"/>
    </xf>
    <xf numFmtId="166" fontId="44" fillId="0" borderId="0" xfId="5" applyNumberFormat="1" applyFont="1" applyFill="1" applyAlignment="1">
      <alignment horizontal="center" vertical="center" wrapText="1"/>
    </xf>
    <xf numFmtId="166" fontId="44" fillId="0" borderId="0" xfId="2" applyNumberFormat="1" applyFont="1" applyFill="1" applyAlignment="1">
      <alignment horizontal="center" vertical="center" wrapText="1"/>
    </xf>
    <xf numFmtId="166" fontId="44" fillId="0" borderId="0" xfId="2" applyNumberFormat="1" applyFont="1" applyFill="1" applyAlignment="1">
      <alignment horizontal="center" vertical="top"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20"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43" fillId="0" borderId="0" xfId="5" applyFont="1" applyFill="1" applyAlignment="1">
      <alignment horizontal="left" vertical="top" wrapText="1"/>
    </xf>
    <xf numFmtId="0" fontId="59" fillId="0" borderId="0" xfId="5" applyFont="1" applyFill="1" applyAlignment="1">
      <alignment horizontal="left" vertical="center"/>
    </xf>
    <xf numFmtId="0" fontId="60" fillId="0" borderId="0" xfId="5" applyFont="1" applyFill="1"/>
    <xf numFmtId="0" fontId="61" fillId="9" borderId="0" xfId="5" applyFont="1" applyFill="1" applyBorder="1"/>
    <xf numFmtId="0" fontId="62" fillId="9" borderId="0" xfId="5" applyFont="1" applyFill="1"/>
    <xf numFmtId="0" fontId="45" fillId="9"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5"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66" fillId="0" borderId="16" xfId="5" applyFont="1" applyFill="1" applyBorder="1" applyAlignment="1">
      <alignment horizontal="center" vertical="center"/>
    </xf>
    <xf numFmtId="0" fontId="57" fillId="0" borderId="0" xfId="5" applyFont="1" applyFill="1" applyAlignment="1"/>
    <xf numFmtId="0" fontId="66" fillId="0" borderId="16" xfId="5" applyFont="1" applyFill="1" applyBorder="1" applyAlignment="1">
      <alignment horizontal="left" vertical="center"/>
    </xf>
    <xf numFmtId="0" fontId="66" fillId="0" borderId="16" xfId="5" applyFont="1" applyFill="1" applyBorder="1" applyAlignment="1">
      <alignment horizontal="center" vertical="center"/>
    </xf>
    <xf numFmtId="0" fontId="68" fillId="0" borderId="16" xfId="5" applyFont="1" applyFill="1" applyBorder="1" applyAlignment="1">
      <alignment horizontal="center" vertical="center"/>
    </xf>
    <xf numFmtId="0" fontId="66" fillId="0" borderId="16" xfId="5" applyFont="1" applyFill="1" applyBorder="1" applyAlignment="1">
      <alignment horizontal="center" vertical="center" wrapText="1"/>
    </xf>
    <xf numFmtId="0" fontId="66" fillId="0" borderId="16"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xf>
    <xf numFmtId="0" fontId="44" fillId="0" borderId="16" xfId="5" applyFont="1" applyFill="1" applyBorder="1" applyAlignment="1">
      <alignment horizontal="center" vertical="center"/>
    </xf>
    <xf numFmtId="0" fontId="44" fillId="0" borderId="16" xfId="5" applyFont="1" applyFill="1" applyBorder="1" applyAlignment="1">
      <alignment horizontal="left" vertical="top" wrapText="1"/>
    </xf>
    <xf numFmtId="0" fontId="44" fillId="0" borderId="0" xfId="5" applyFont="1" applyFill="1" applyBorder="1" applyAlignment="1">
      <alignment vertical="top" wrapText="1"/>
    </xf>
    <xf numFmtId="0" fontId="44" fillId="0" borderId="21" xfId="5" applyFont="1" applyFill="1" applyBorder="1" applyAlignment="1">
      <alignment horizontal="center" vertical="center" wrapText="1"/>
    </xf>
    <xf numFmtId="0" fontId="44" fillId="0" borderId="0" xfId="5" applyFont="1" applyFill="1" applyBorder="1" applyAlignment="1">
      <alignment vertical="top" wrapText="1"/>
    </xf>
    <xf numFmtId="0" fontId="44" fillId="0" borderId="0" xfId="5" applyFont="1" applyFill="1" applyBorder="1"/>
    <xf numFmtId="0" fontId="44" fillId="0" borderId="16" xfId="5" applyFont="1" applyFill="1" applyBorder="1" applyAlignment="1">
      <alignment vertical="top" wrapText="1"/>
    </xf>
    <xf numFmtId="0" fontId="44" fillId="0" borderId="16" xfId="5" applyFont="1" applyFill="1" applyBorder="1"/>
    <xf numFmtId="0" fontId="44" fillId="0" borderId="0" xfId="5" applyFont="1" applyFill="1" applyBorder="1" applyAlignment="1">
      <alignment vertical="top"/>
    </xf>
    <xf numFmtId="0" fontId="44" fillId="0" borderId="16"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9" borderId="0" xfId="5" applyFont="1" applyFill="1" applyBorder="1"/>
    <xf numFmtId="0" fontId="45" fillId="9"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0" xfId="5" applyFont="1" applyFill="1" applyAlignment="1">
      <alignment horizontal="left" vertical="top"/>
    </xf>
    <xf numFmtId="0" fontId="44" fillId="0" borderId="16" xfId="5" applyFont="1" applyFill="1" applyBorder="1" applyAlignment="1">
      <alignment horizontal="left" vertical="top"/>
    </xf>
    <xf numFmtId="0" fontId="44" fillId="0" borderId="21" xfId="5" applyFont="1" applyFill="1" applyBorder="1" applyAlignment="1">
      <alignment vertical="center"/>
    </xf>
    <xf numFmtId="0" fontId="44" fillId="0" borderId="21" xfId="5" applyFont="1" applyFill="1" applyBorder="1" applyAlignment="1">
      <alignment vertical="top"/>
    </xf>
    <xf numFmtId="0" fontId="44" fillId="0" borderId="21" xfId="5" applyFont="1" applyFill="1" applyBorder="1"/>
    <xf numFmtId="0" fontId="44" fillId="0" borderId="21" xfId="5" applyFont="1" applyFill="1" applyBorder="1" applyAlignment="1">
      <alignment horizontal="center" vertical="center"/>
    </xf>
    <xf numFmtId="0" fontId="44" fillId="0" borderId="0" xfId="5" applyFont="1" applyFill="1" applyAlignment="1">
      <alignment vertical="top" wrapText="1"/>
    </xf>
    <xf numFmtId="0" fontId="44" fillId="0" borderId="16" xfId="5" applyFont="1" applyFill="1" applyBorder="1" applyAlignment="1">
      <alignment vertical="top"/>
    </xf>
    <xf numFmtId="0" fontId="44" fillId="0" borderId="0" xfId="5" applyFont="1" applyFill="1" applyAlignment="1">
      <alignment vertical="top" wrapText="1"/>
    </xf>
    <xf numFmtId="0" fontId="44" fillId="0" borderId="16" xfId="5" applyFont="1" applyFill="1" applyBorder="1" applyAlignment="1">
      <alignment vertical="top" wrapText="1"/>
    </xf>
    <xf numFmtId="0" fontId="44" fillId="0" borderId="16" xfId="5" applyFont="1" applyFill="1" applyBorder="1" applyAlignment="1">
      <alignment horizontal="left" vertical="center"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6"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6" xfId="5" applyFont="1" applyFill="1" applyBorder="1" applyAlignment="1">
      <alignment horizontal="center"/>
    </xf>
    <xf numFmtId="0" fontId="44" fillId="0" borderId="21" xfId="5" applyFont="1" applyFill="1" applyBorder="1" applyAlignment="1">
      <alignment horizontal="center"/>
    </xf>
    <xf numFmtId="17" fontId="44" fillId="0" borderId="0" xfId="5" applyNumberFormat="1" applyFont="1" applyFill="1" applyBorder="1" applyAlignment="1">
      <alignment horizontal="center"/>
    </xf>
    <xf numFmtId="0" fontId="44" fillId="0" borderId="16" xfId="5" applyFont="1" applyFill="1" applyBorder="1" applyAlignment="1">
      <alignment vertical="center"/>
    </xf>
    <xf numFmtId="17" fontId="44" fillId="0" borderId="16"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6" xfId="5" applyFont="1" applyBorder="1" applyAlignment="1">
      <alignment horizontal="center"/>
    </xf>
    <xf numFmtId="0" fontId="44" fillId="0" borderId="16"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6" xfId="5" applyFont="1" applyFill="1" applyBorder="1" applyAlignment="1">
      <alignment horizontal="center"/>
    </xf>
    <xf numFmtId="0" fontId="55" fillId="0" borderId="16"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3" fillId="0" borderId="0" xfId="5" applyFont="1" applyFill="1" applyAlignment="1">
      <alignment horizontal="left" vertical="center" wrapText="1"/>
    </xf>
    <xf numFmtId="0" fontId="45" fillId="0" borderId="0" xfId="5" applyFont="1" applyFill="1" applyAlignment="1">
      <alignment horizontal="center" vertical="center"/>
    </xf>
    <xf numFmtId="0" fontId="45" fillId="0" borderId="0" xfId="5" applyFont="1" applyAlignment="1">
      <alignment horizontal="center"/>
    </xf>
    <xf numFmtId="0" fontId="43" fillId="0" borderId="0" xfId="5" applyFont="1" applyFill="1" applyAlignment="1">
      <alignment horizontal="left" vertical="top"/>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20"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9"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20"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9"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43" fillId="0" borderId="0" xfId="5" applyFont="1"/>
    <xf numFmtId="0" fontId="72" fillId="0" borderId="0" xfId="5" applyFont="1" applyFill="1" applyBorder="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20" xfId="5" applyNumberFormat="1" applyFont="1" applyFill="1" applyBorder="1" applyAlignment="1">
      <alignment horizontal="right"/>
    </xf>
    <xf numFmtId="10" fontId="55" fillId="0" borderId="20" xfId="5" applyNumberFormat="1" applyFont="1" applyFill="1" applyBorder="1" applyAlignment="1">
      <alignment horizontal="right"/>
    </xf>
    <xf numFmtId="165" fontId="55" fillId="0" borderId="20"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20" xfId="5" applyNumberFormat="1" applyFont="1" applyFill="1" applyBorder="1"/>
    <xf numFmtId="10" fontId="55" fillId="0" borderId="20" xfId="5" applyNumberFormat="1" applyFont="1" applyFill="1" applyBorder="1"/>
    <xf numFmtId="165" fontId="55" fillId="0" borderId="20"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10" borderId="20" xfId="5" applyNumberFormat="1" applyFont="1" applyFill="1" applyBorder="1"/>
    <xf numFmtId="10" fontId="55" fillId="10" borderId="20" xfId="5" applyNumberFormat="1" applyFont="1" applyFill="1" applyBorder="1"/>
    <xf numFmtId="165" fontId="55" fillId="10" borderId="20"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2"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5" fillId="0" borderId="16" xfId="5" applyFont="1" applyBorder="1" applyAlignment="1">
      <alignment horizontal="center" wrapText="1"/>
    </xf>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20"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9" borderId="0" xfId="5" applyFont="1" applyFill="1"/>
    <xf numFmtId="10" fontId="44" fillId="0" borderId="0" xfId="9" applyNumberFormat="1" applyFont="1"/>
    <xf numFmtId="10" fontId="25" fillId="0" borderId="0" xfId="2" applyNumberFormat="1" applyFont="1"/>
    <xf numFmtId="10" fontId="55" fillId="0" borderId="20"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20" xfId="9" applyNumberFormat="1" applyFont="1" applyBorder="1"/>
    <xf numFmtId="10" fontId="55" fillId="0" borderId="0" xfId="9" applyNumberFormat="1" applyFont="1" applyBorder="1"/>
    <xf numFmtId="10" fontId="55" fillId="0" borderId="20" xfId="9" applyNumberFormat="1" applyFont="1" applyFill="1" applyBorder="1"/>
    <xf numFmtId="165" fontId="55" fillId="0" borderId="20" xfId="5" applyNumberFormat="1" applyFont="1" applyBorder="1" applyAlignment="1">
      <alignment horizontal="center" wrapText="1"/>
    </xf>
    <xf numFmtId="10" fontId="55" fillId="0" borderId="20" xfId="5" applyNumberFormat="1" applyFont="1" applyBorder="1" applyAlignment="1">
      <alignment horizontal="right"/>
    </xf>
    <xf numFmtId="37" fontId="55" fillId="0" borderId="20" xfId="6" applyNumberFormat="1" applyFont="1" applyBorder="1"/>
    <xf numFmtId="0" fontId="82" fillId="0" borderId="0" xfId="0" applyFont="1" applyAlignment="1">
      <alignment horizontal="left" vertical="top" wrapText="1"/>
    </xf>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84" fillId="0" borderId="0" xfId="0" applyFont="1" applyFill="1" applyBorder="1" applyAlignment="1">
      <alignment horizontal="left"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cellXfs>
  <cellStyles count="105">
    <cellStyle name="Calculation" xfId="3" builtinId="22"/>
    <cellStyle name="Comma" xfId="1" builtinId="3"/>
    <cellStyle name="Comma 10" xfId="12"/>
    <cellStyle name="Comma 11" xfId="13"/>
    <cellStyle name="Comma 2" xfId="14"/>
    <cellStyle name="Comma 2 2" xfId="8"/>
    <cellStyle name="Comma 3" xfId="15"/>
    <cellStyle name="Comma 3 2" xfId="16"/>
    <cellStyle name="Comma 4" xfId="6"/>
    <cellStyle name="Comma 4 2" xfId="17"/>
    <cellStyle name="Comma 5" xfId="18"/>
    <cellStyle name="Comma 5 2" xfId="19"/>
    <cellStyle name="Comma 6" xfId="20"/>
    <cellStyle name="Comma 7" xfId="21"/>
    <cellStyle name="Comma 7 2" xfId="22"/>
    <cellStyle name="Comma 8" xfId="23"/>
    <cellStyle name="Comma 9" xfId="24"/>
    <cellStyle name="Currency [0] 2" xfId="25"/>
    <cellStyle name="Currency [0] 3" xfId="10"/>
    <cellStyle name="Currency [0] 3 2" xfId="26"/>
    <cellStyle name="Currency 10" xfId="7"/>
    <cellStyle name="Currency 10 2" xfId="27"/>
    <cellStyle name="Currency 11" xfId="28"/>
    <cellStyle name="Currency 11 2" xfId="29"/>
    <cellStyle name="Currency 12" xfId="30"/>
    <cellStyle name="Currency 12 2" xfId="31"/>
    <cellStyle name="Currency 13" xfId="32"/>
    <cellStyle name="Currency 13 2" xfId="33"/>
    <cellStyle name="Currency 14" xfId="34"/>
    <cellStyle name="Currency 14 2" xfId="35"/>
    <cellStyle name="Currency 15" xfId="36"/>
    <cellStyle name="Currency 15 2" xfId="37"/>
    <cellStyle name="Currency 16" xfId="38"/>
    <cellStyle name="Currency 16 2" xfId="39"/>
    <cellStyle name="Currency 17" xfId="40"/>
    <cellStyle name="Currency 17 2" xfId="41"/>
    <cellStyle name="Currency 18" xfId="42"/>
    <cellStyle name="Currency 18 2" xfId="43"/>
    <cellStyle name="Currency 19" xfId="44"/>
    <cellStyle name="Currency 19 2" xfId="45"/>
    <cellStyle name="Currency 2" xfId="46"/>
    <cellStyle name="Currency 2 2" xfId="47"/>
    <cellStyle name="Currency 20" xfId="48"/>
    <cellStyle name="Currency 20 2" xfId="49"/>
    <cellStyle name="Currency 21" xfId="50"/>
    <cellStyle name="Currency 21 2" xfId="51"/>
    <cellStyle name="Currency 22" xfId="52"/>
    <cellStyle name="Currency 22 2" xfId="53"/>
    <cellStyle name="Currency 23" xfId="54"/>
    <cellStyle name="Currency 23 2" xfId="55"/>
    <cellStyle name="Currency 24" xfId="56"/>
    <cellStyle name="Currency 24 2" xfId="57"/>
    <cellStyle name="Currency 25" xfId="58"/>
    <cellStyle name="Currency 25 2" xfId="59"/>
    <cellStyle name="Currency 26" xfId="60"/>
    <cellStyle name="Currency 26 2" xfId="61"/>
    <cellStyle name="Currency 27" xfId="62"/>
    <cellStyle name="Currency 27 2" xfId="63"/>
    <cellStyle name="Currency 28" xfId="64"/>
    <cellStyle name="Currency 28 2" xfId="65"/>
    <cellStyle name="Currency 29" xfId="66"/>
    <cellStyle name="Currency 3" xfId="67"/>
    <cellStyle name="Currency 30" xfId="68"/>
    <cellStyle name="Currency 31" xfId="69"/>
    <cellStyle name="Currency 32" xfId="70"/>
    <cellStyle name="Currency 33" xfId="71"/>
    <cellStyle name="Currency 4" xfId="72"/>
    <cellStyle name="Currency 5" xfId="73"/>
    <cellStyle name="Currency 6" xfId="74"/>
    <cellStyle name="Currency 7" xfId="75"/>
    <cellStyle name="Currency 7 2" xfId="76"/>
    <cellStyle name="Currency 8" xfId="77"/>
    <cellStyle name="Currency 8 2" xfId="78"/>
    <cellStyle name="Currency 9" xfId="79"/>
    <cellStyle name="Currency 9 2" xfId="80"/>
    <cellStyle name="Hyperlink" xfId="4" builtinId="8"/>
    <cellStyle name="Hyperlink 2" xfId="81"/>
    <cellStyle name="Hyperlink 3" xfId="82"/>
    <cellStyle name="Normal" xfId="0" builtinId="0"/>
    <cellStyle name="Normal 2" xfId="83"/>
    <cellStyle name="Normal 2 2" xfId="5"/>
    <cellStyle name="Normal 2 2 2" xfId="84"/>
    <cellStyle name="Normal 3" xfId="85"/>
    <cellStyle name="Normal 3 2" xfId="86"/>
    <cellStyle name="Normal 3 3" xfId="87"/>
    <cellStyle name="Normal 4" xfId="88"/>
    <cellStyle name="Normal 4 2" xfId="89"/>
    <cellStyle name="Normal 5" xfId="90"/>
    <cellStyle name="Normal 6" xfId="91"/>
    <cellStyle name="Normal 7" xfId="92"/>
    <cellStyle name="Normal 8" xfId="93"/>
    <cellStyle name="Normal 9" xfId="94"/>
    <cellStyle name="Note 2" xfId="95"/>
    <cellStyle name="Percent" xfId="2" builtinId="5"/>
    <cellStyle name="Percent 2" xfId="11"/>
    <cellStyle name="Percent 3" xfId="9"/>
    <cellStyle name="Percent 3 2" xfId="96"/>
    <cellStyle name="Percent 4" xfId="97"/>
    <cellStyle name="Percent 4 2" xfId="98"/>
    <cellStyle name="Percent 5" xfId="99"/>
    <cellStyle name="Percent 5 2" xfId="100"/>
    <cellStyle name="Percent 9" xfId="101"/>
    <cellStyle name="Standard 3" xfId="102"/>
    <cellStyle name="Standard 3 2" xfId="103"/>
    <cellStyle name="Style 1"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53069</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291841"/>
          <a:ext cx="4534118" cy="13713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5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Normal="100" workbookViewId="0">
      <selection activeCell="O32" sqref="O32"/>
    </sheetView>
  </sheetViews>
  <sheetFormatPr defaultRowHeight="15" x14ac:dyDescent="0.25"/>
  <cols>
    <col min="1" max="1" width="9.140625" style="1"/>
    <col min="2" max="10" width="12.42578125" style="1" customWidth="1"/>
    <col min="11" max="18" width="9.140625" style="1"/>
  </cols>
  <sheetData>
    <row r="1" spans="2:14" ht="15.75" thickBot="1" x14ac:dyDescent="0.3"/>
    <row r="2" spans="2:14" x14ac:dyDescent="0.25">
      <c r="B2" s="2"/>
      <c r="C2" s="3"/>
      <c r="D2" s="3"/>
      <c r="E2" s="3"/>
      <c r="F2" s="3"/>
      <c r="G2" s="3"/>
      <c r="H2" s="3"/>
      <c r="I2" s="3"/>
      <c r="J2" s="4"/>
    </row>
    <row r="3" spans="2:14" x14ac:dyDescent="0.25">
      <c r="B3" s="5"/>
      <c r="C3" s="6"/>
      <c r="D3" s="6"/>
      <c r="E3" s="6"/>
      <c r="F3" s="6"/>
      <c r="G3" s="6"/>
      <c r="H3" s="6"/>
      <c r="I3" s="6"/>
      <c r="J3" s="7"/>
    </row>
    <row r="4" spans="2:14" x14ac:dyDescent="0.25">
      <c r="B4" s="5"/>
      <c r="C4" s="6"/>
      <c r="D4" s="6"/>
      <c r="E4" s="6"/>
      <c r="F4" s="6"/>
      <c r="G4" s="6"/>
      <c r="H4" s="6"/>
      <c r="I4" s="6"/>
      <c r="J4" s="7"/>
    </row>
    <row r="5" spans="2:14" ht="31.5" x14ac:dyDescent="0.3">
      <c r="B5" s="5"/>
      <c r="C5" s="6"/>
      <c r="D5" s="6"/>
      <c r="E5" s="8"/>
      <c r="F5" s="9" t="s">
        <v>0</v>
      </c>
      <c r="G5" s="6"/>
      <c r="H5" s="6"/>
      <c r="I5" s="6"/>
      <c r="J5" s="7"/>
    </row>
    <row r="6" spans="2:14" ht="41.25" customHeight="1" x14ac:dyDescent="0.25">
      <c r="B6" s="5"/>
      <c r="C6" s="6"/>
      <c r="D6" s="6"/>
      <c r="E6" s="10" t="s">
        <v>1</v>
      </c>
      <c r="F6" s="10"/>
      <c r="G6" s="10"/>
      <c r="H6" s="6"/>
      <c r="I6" s="6"/>
      <c r="J6" s="7"/>
    </row>
    <row r="7" spans="2:14" ht="26.25" x14ac:dyDescent="0.25">
      <c r="B7" s="5"/>
      <c r="C7" s="6"/>
      <c r="D7" s="6"/>
      <c r="E7" s="6"/>
      <c r="F7" s="11" t="s">
        <v>2</v>
      </c>
      <c r="G7" s="6"/>
      <c r="H7" s="6"/>
      <c r="I7" s="6"/>
      <c r="J7" s="7"/>
    </row>
    <row r="8" spans="2:14" ht="26.25" x14ac:dyDescent="0.25">
      <c r="B8" s="5"/>
      <c r="C8" s="6"/>
      <c r="D8" s="6"/>
      <c r="E8" s="6"/>
      <c r="F8" s="11" t="s">
        <v>3</v>
      </c>
      <c r="G8" s="6"/>
      <c r="H8" s="6"/>
      <c r="I8" s="6"/>
      <c r="J8" s="7"/>
    </row>
    <row r="9" spans="2:14" ht="21" x14ac:dyDescent="0.25">
      <c r="B9" s="5"/>
      <c r="C9" s="6"/>
      <c r="E9" s="12" t="s">
        <v>4</v>
      </c>
      <c r="G9" s="12" t="s">
        <v>5</v>
      </c>
      <c r="I9" s="6"/>
      <c r="J9" s="7"/>
    </row>
    <row r="10" spans="2:14" ht="21" x14ac:dyDescent="0.25">
      <c r="B10" s="5"/>
      <c r="C10" s="6"/>
      <c r="D10" s="6"/>
      <c r="E10" s="12" t="s">
        <v>6</v>
      </c>
      <c r="G10" s="12" t="s">
        <v>7</v>
      </c>
      <c r="H10" s="6"/>
      <c r="I10" s="6"/>
      <c r="J10" s="7"/>
    </row>
    <row r="11" spans="2:14" ht="21" x14ac:dyDescent="0.25">
      <c r="B11" s="5"/>
      <c r="C11" s="6"/>
      <c r="D11" s="6"/>
      <c r="E11" s="6"/>
      <c r="F11" s="12"/>
      <c r="G11" s="6"/>
      <c r="H11" s="6"/>
      <c r="I11" s="6"/>
      <c r="J11" s="7"/>
    </row>
    <row r="12" spans="2:14" x14ac:dyDescent="0.25">
      <c r="B12" s="5"/>
      <c r="C12" s="6"/>
      <c r="D12" s="6"/>
      <c r="E12" s="6"/>
      <c r="F12" s="6"/>
      <c r="G12" s="6"/>
      <c r="H12" s="6"/>
      <c r="I12" s="6"/>
      <c r="J12" s="7"/>
    </row>
    <row r="13" spans="2:14" x14ac:dyDescent="0.25">
      <c r="B13" s="5"/>
      <c r="C13" s="6"/>
      <c r="D13" s="6"/>
      <c r="E13" s="6"/>
      <c r="F13" s="6"/>
      <c r="G13" s="6"/>
      <c r="H13" s="6"/>
      <c r="I13" s="6"/>
      <c r="J13" s="7"/>
    </row>
    <row r="14" spans="2:14" x14ac:dyDescent="0.25">
      <c r="B14" s="5"/>
      <c r="C14" s="6"/>
      <c r="D14" s="6"/>
      <c r="E14" s="6"/>
      <c r="F14" s="6"/>
      <c r="G14" s="6"/>
      <c r="H14" s="6"/>
      <c r="I14" s="6"/>
      <c r="J14" s="7"/>
    </row>
    <row r="15" spans="2:14" x14ac:dyDescent="0.25">
      <c r="B15" s="5"/>
      <c r="C15" s="6"/>
      <c r="D15" s="6"/>
      <c r="E15" s="6"/>
      <c r="F15" s="6"/>
      <c r="G15" s="6"/>
      <c r="H15" s="6"/>
      <c r="I15" s="6"/>
      <c r="J15" s="7"/>
      <c r="N15" s="13"/>
    </row>
    <row r="16" spans="2:14" x14ac:dyDescent="0.25">
      <c r="B16" s="5"/>
      <c r="C16" s="6"/>
      <c r="D16" s="6"/>
      <c r="E16" s="6"/>
      <c r="F16" s="6"/>
      <c r="G16" s="6"/>
      <c r="H16" s="6"/>
      <c r="I16" s="6"/>
      <c r="J16" s="7"/>
      <c r="N16" s="13"/>
    </row>
    <row r="17" spans="2:14" x14ac:dyDescent="0.25">
      <c r="B17" s="5"/>
      <c r="C17" s="6"/>
      <c r="D17" s="6"/>
      <c r="E17" s="6"/>
      <c r="F17" s="6"/>
      <c r="G17" s="6"/>
      <c r="H17" s="6"/>
      <c r="I17" s="6"/>
      <c r="J17" s="7"/>
      <c r="N17" s="13"/>
    </row>
    <row r="18" spans="2:14" x14ac:dyDescent="0.25">
      <c r="B18" s="5"/>
      <c r="C18" s="6"/>
      <c r="D18" s="6"/>
      <c r="E18" s="6"/>
      <c r="F18" s="6"/>
      <c r="G18" s="6"/>
      <c r="H18" s="6"/>
      <c r="I18" s="6"/>
      <c r="J18" s="7"/>
      <c r="N18" s="13"/>
    </row>
    <row r="19" spans="2:14" x14ac:dyDescent="0.25">
      <c r="B19" s="5"/>
      <c r="C19" s="6"/>
      <c r="D19" s="6"/>
      <c r="E19" s="6"/>
      <c r="F19" s="6"/>
      <c r="G19" s="6"/>
      <c r="H19" s="6"/>
      <c r="I19" s="6"/>
      <c r="J19" s="7"/>
    </row>
    <row r="20" spans="2:14" x14ac:dyDescent="0.25">
      <c r="B20" s="5"/>
      <c r="C20" s="6"/>
      <c r="D20" s="6"/>
      <c r="E20" s="6"/>
      <c r="F20" s="6"/>
      <c r="G20" s="6"/>
      <c r="H20" s="6"/>
      <c r="I20" s="6"/>
      <c r="J20" s="7"/>
    </row>
    <row r="21" spans="2:14" x14ac:dyDescent="0.25">
      <c r="B21" s="5"/>
      <c r="C21" s="6"/>
      <c r="D21" s="6"/>
      <c r="E21" s="6"/>
      <c r="F21" s="6"/>
      <c r="G21" s="6"/>
      <c r="H21" s="6"/>
      <c r="I21" s="6"/>
      <c r="J21" s="7"/>
    </row>
    <row r="22" spans="2:14" x14ac:dyDescent="0.25">
      <c r="B22" s="5"/>
      <c r="C22" s="6"/>
      <c r="D22" s="6"/>
      <c r="E22" s="6"/>
      <c r="F22" s="14" t="s">
        <v>8</v>
      </c>
      <c r="G22" s="6"/>
      <c r="H22" s="6"/>
      <c r="I22" s="6"/>
      <c r="J22" s="7"/>
    </row>
    <row r="23" spans="2:14" x14ac:dyDescent="0.25">
      <c r="B23" s="5"/>
      <c r="C23" s="6"/>
      <c r="D23" s="6"/>
      <c r="E23" s="6"/>
      <c r="F23" s="15"/>
      <c r="G23" s="6"/>
      <c r="H23" s="6"/>
      <c r="I23" s="6"/>
      <c r="J23" s="7"/>
    </row>
    <row r="24" spans="2:14" x14ac:dyDescent="0.25">
      <c r="B24" s="5"/>
      <c r="C24" s="6"/>
      <c r="D24" s="16" t="s">
        <v>9</v>
      </c>
      <c r="E24" s="17" t="s">
        <v>10</v>
      </c>
      <c r="F24" s="17"/>
      <c r="G24" s="17"/>
      <c r="H24" s="17"/>
      <c r="I24" s="6"/>
      <c r="J24" s="7"/>
    </row>
    <row r="25" spans="2:14" x14ac:dyDescent="0.25">
      <c r="B25" s="5"/>
      <c r="C25" s="6"/>
      <c r="D25" s="6"/>
      <c r="E25" s="18"/>
      <c r="F25" s="18"/>
      <c r="G25" s="18"/>
      <c r="H25" s="6"/>
      <c r="I25" s="6"/>
      <c r="J25" s="7"/>
    </row>
    <row r="26" spans="2:14" x14ac:dyDescent="0.25">
      <c r="B26" s="5"/>
      <c r="C26" s="6"/>
      <c r="D26" s="16" t="s">
        <v>11</v>
      </c>
      <c r="E26" s="17"/>
      <c r="F26" s="17"/>
      <c r="G26" s="17"/>
      <c r="H26" s="17"/>
      <c r="I26" s="6"/>
      <c r="J26" s="7"/>
    </row>
    <row r="27" spans="2:14" x14ac:dyDescent="0.25">
      <c r="B27" s="5"/>
      <c r="C27" s="6"/>
      <c r="D27" s="19"/>
      <c r="E27" s="19"/>
      <c r="F27" s="19"/>
      <c r="G27" s="19"/>
      <c r="H27" s="19"/>
      <c r="I27" s="6"/>
      <c r="J27" s="7"/>
    </row>
    <row r="28" spans="2:14" x14ac:dyDescent="0.25">
      <c r="B28" s="5"/>
      <c r="C28" s="6"/>
      <c r="D28" s="16" t="s">
        <v>12</v>
      </c>
      <c r="E28" s="17" t="s">
        <v>10</v>
      </c>
      <c r="F28" s="17"/>
      <c r="G28" s="17"/>
      <c r="H28" s="17"/>
      <c r="I28" s="6"/>
      <c r="J28" s="7"/>
    </row>
    <row r="29" spans="2:14" x14ac:dyDescent="0.25">
      <c r="B29" s="5"/>
      <c r="C29" s="6"/>
      <c r="D29" s="18"/>
      <c r="E29" s="18"/>
      <c r="F29" s="18"/>
      <c r="G29" s="18"/>
      <c r="H29" s="18"/>
      <c r="I29" s="6"/>
      <c r="J29" s="7"/>
    </row>
    <row r="30" spans="2:14" x14ac:dyDescent="0.25">
      <c r="B30" s="5"/>
      <c r="C30" s="6"/>
      <c r="D30" s="16" t="s">
        <v>13</v>
      </c>
      <c r="E30" s="17" t="s">
        <v>10</v>
      </c>
      <c r="F30" s="17"/>
      <c r="G30" s="17"/>
      <c r="H30" s="17"/>
      <c r="I30" s="6"/>
      <c r="J30" s="7"/>
    </row>
    <row r="31" spans="2:14" x14ac:dyDescent="0.25">
      <c r="B31" s="5"/>
      <c r="C31" s="6"/>
      <c r="D31" s="6"/>
      <c r="E31" s="6"/>
      <c r="F31" s="6"/>
      <c r="G31" s="6"/>
      <c r="H31" s="6"/>
      <c r="I31" s="6"/>
      <c r="J31" s="7"/>
    </row>
    <row r="32" spans="2:14" x14ac:dyDescent="0.25">
      <c r="B32" s="5"/>
      <c r="C32" s="6"/>
      <c r="D32" s="20" t="s">
        <v>14</v>
      </c>
      <c r="E32" s="21"/>
      <c r="F32" s="21"/>
      <c r="G32" s="21"/>
      <c r="H32" s="21"/>
      <c r="I32" s="6"/>
      <c r="J32" s="7"/>
    </row>
    <row r="33" spans="2:10" x14ac:dyDescent="0.25">
      <c r="B33" s="5"/>
      <c r="C33" s="6"/>
      <c r="D33" s="6"/>
      <c r="E33" s="6"/>
      <c r="F33" s="15"/>
      <c r="G33" s="6"/>
      <c r="H33" s="6"/>
      <c r="I33" s="6"/>
      <c r="J33" s="7"/>
    </row>
    <row r="34" spans="2:10" x14ac:dyDescent="0.25">
      <c r="B34" s="5"/>
      <c r="C34" s="6"/>
      <c r="D34" s="20" t="s">
        <v>15</v>
      </c>
      <c r="E34" s="21"/>
      <c r="F34" s="21"/>
      <c r="G34" s="21"/>
      <c r="H34" s="21"/>
      <c r="I34" s="6"/>
      <c r="J34" s="7"/>
    </row>
    <row r="35" spans="2:10" x14ac:dyDescent="0.25">
      <c r="B35" s="5"/>
      <c r="C35" s="6"/>
      <c r="D35" s="18"/>
      <c r="E35" s="18"/>
      <c r="F35" s="18"/>
      <c r="G35" s="18"/>
      <c r="H35" s="18"/>
      <c r="I35" s="6"/>
      <c r="J35" s="7"/>
    </row>
    <row r="36" spans="2:10" ht="15.75" thickBot="1" x14ac:dyDescent="0.3">
      <c r="B36" s="22"/>
      <c r="C36" s="23"/>
      <c r="D36" s="23"/>
      <c r="E36" s="23"/>
      <c r="F36" s="23"/>
      <c r="G36" s="23"/>
      <c r="H36" s="23"/>
      <c r="I36" s="23"/>
      <c r="J36" s="24"/>
    </row>
    <row r="39" spans="2:10" x14ac:dyDescent="0.25">
      <c r="B39" s="25"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D91" sqref="D91"/>
    </sheetView>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7"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7" customWidth="1"/>
    <col min="15" max="16384" width="8.85546875" style="66"/>
  </cols>
  <sheetData>
    <row r="1" spans="1:13" ht="31.5" x14ac:dyDescent="0.25">
      <c r="A1" s="26" t="s">
        <v>17</v>
      </c>
      <c r="B1" s="26"/>
      <c r="C1" s="27"/>
      <c r="D1" s="27"/>
      <c r="E1" s="27"/>
      <c r="F1" s="28" t="s">
        <v>18</v>
      </c>
      <c r="H1" s="27"/>
      <c r="I1" s="26"/>
      <c r="J1" s="27"/>
      <c r="K1" s="27"/>
      <c r="L1" s="27"/>
      <c r="M1" s="27"/>
    </row>
    <row r="2" spans="1:13" ht="15.75" thickBot="1" x14ac:dyDescent="0.3">
      <c r="A2" s="27"/>
      <c r="B2" s="29"/>
      <c r="C2" s="29"/>
      <c r="D2" s="27"/>
      <c r="E2" s="27"/>
      <c r="F2" s="27"/>
      <c r="H2" s="27"/>
      <c r="L2" s="27"/>
      <c r="M2" s="27"/>
    </row>
    <row r="3" spans="1:13" ht="19.5" thickBot="1" x14ac:dyDescent="0.3">
      <c r="A3" s="31"/>
      <c r="B3" s="32" t="s">
        <v>19</v>
      </c>
      <c r="C3" s="33" t="s">
        <v>20</v>
      </c>
      <c r="D3" s="31"/>
      <c r="E3" s="31"/>
      <c r="F3" s="27"/>
      <c r="G3" s="31"/>
      <c r="H3" s="27"/>
      <c r="L3" s="27"/>
      <c r="M3" s="27"/>
    </row>
    <row r="4" spans="1:13" ht="15.75" thickBot="1" x14ac:dyDescent="0.3">
      <c r="H4" s="27"/>
      <c r="L4" s="27"/>
      <c r="M4" s="27"/>
    </row>
    <row r="5" spans="1:13" ht="18.75" x14ac:dyDescent="0.25">
      <c r="A5" s="34"/>
      <c r="B5" s="35" t="s">
        <v>21</v>
      </c>
      <c r="C5" s="34"/>
      <c r="E5" s="36"/>
      <c r="F5" s="36"/>
      <c r="H5" s="27"/>
      <c r="L5" s="27"/>
      <c r="M5" s="27"/>
    </row>
    <row r="6" spans="1:13" x14ac:dyDescent="0.25">
      <c r="B6" s="37" t="s">
        <v>22</v>
      </c>
      <c r="H6" s="27"/>
      <c r="L6" s="27"/>
      <c r="M6" s="27"/>
    </row>
    <row r="7" spans="1:13" x14ac:dyDescent="0.25">
      <c r="B7" s="38" t="s">
        <v>23</v>
      </c>
      <c r="H7" s="27"/>
      <c r="L7" s="27"/>
      <c r="M7" s="27"/>
    </row>
    <row r="8" spans="1:13" x14ac:dyDescent="0.25">
      <c r="B8" s="38" t="s">
        <v>24</v>
      </c>
      <c r="F8" s="30" t="s">
        <v>25</v>
      </c>
      <c r="H8" s="27"/>
      <c r="L8" s="27"/>
      <c r="M8" s="27"/>
    </row>
    <row r="9" spans="1:13" x14ac:dyDescent="0.25">
      <c r="B9" s="37" t="s">
        <v>26</v>
      </c>
      <c r="H9" s="27"/>
      <c r="L9" s="27"/>
      <c r="M9" s="27"/>
    </row>
    <row r="10" spans="1:13" x14ac:dyDescent="0.25">
      <c r="B10" s="37" t="s">
        <v>27</v>
      </c>
      <c r="H10" s="27"/>
      <c r="L10" s="27"/>
      <c r="M10" s="27"/>
    </row>
    <row r="11" spans="1:13" ht="15.75" thickBot="1" x14ac:dyDescent="0.3">
      <c r="B11" s="39" t="s">
        <v>28</v>
      </c>
      <c r="H11" s="27"/>
      <c r="L11" s="27"/>
      <c r="M11" s="27"/>
    </row>
    <row r="12" spans="1:13" x14ac:dyDescent="0.25">
      <c r="B12" s="40"/>
      <c r="H12" s="27"/>
      <c r="L12" s="27"/>
      <c r="M12" s="27"/>
    </row>
    <row r="13" spans="1:13" ht="37.5" x14ac:dyDescent="0.25">
      <c r="A13" s="41" t="s">
        <v>29</v>
      </c>
      <c r="B13" s="41" t="s">
        <v>22</v>
      </c>
      <c r="C13" s="42"/>
      <c r="D13" s="42"/>
      <c r="E13" s="42"/>
      <c r="F13" s="42"/>
      <c r="G13" s="43"/>
      <c r="H13" s="27"/>
      <c r="L13" s="27"/>
      <c r="M13" s="27"/>
    </row>
    <row r="14" spans="1:13" x14ac:dyDescent="0.25">
      <c r="A14" s="30" t="s">
        <v>30</v>
      </c>
      <c r="B14" s="44" t="s">
        <v>31</v>
      </c>
      <c r="C14" s="30" t="s">
        <v>2</v>
      </c>
      <c r="E14" s="36"/>
      <c r="F14" s="36"/>
      <c r="H14" s="27"/>
      <c r="L14" s="27"/>
      <c r="M14" s="27"/>
    </row>
    <row r="15" spans="1:13" x14ac:dyDescent="0.25">
      <c r="A15" s="30" t="s">
        <v>32</v>
      </c>
      <c r="B15" s="44" t="s">
        <v>33</v>
      </c>
      <c r="C15" s="30" t="s">
        <v>3</v>
      </c>
      <c r="E15" s="36"/>
      <c r="F15" s="36"/>
      <c r="H15" s="27"/>
      <c r="L15" s="27"/>
      <c r="M15" s="27"/>
    </row>
    <row r="16" spans="1:13" ht="45" x14ac:dyDescent="0.25">
      <c r="A16" s="30" t="s">
        <v>34</v>
      </c>
      <c r="B16" s="44" t="s">
        <v>35</v>
      </c>
      <c r="C16" s="45" t="s">
        <v>36</v>
      </c>
      <c r="E16" s="36"/>
      <c r="F16" s="36"/>
      <c r="H16" s="27"/>
      <c r="L16" s="27"/>
      <c r="M16" s="27"/>
    </row>
    <row r="17" spans="1:13" x14ac:dyDescent="0.25">
      <c r="A17" s="30" t="s">
        <v>37</v>
      </c>
      <c r="B17" s="44" t="s">
        <v>38</v>
      </c>
      <c r="C17" s="30" t="str">
        <f>Introduction!G10</f>
        <v>30/11/18</v>
      </c>
      <c r="E17" s="36"/>
      <c r="F17" s="36"/>
      <c r="H17" s="27"/>
      <c r="L17" s="27"/>
      <c r="M17" s="27"/>
    </row>
    <row r="18" spans="1:13" outlineLevel="1" x14ac:dyDescent="0.25">
      <c r="A18" s="30" t="s">
        <v>39</v>
      </c>
      <c r="B18" s="46"/>
      <c r="E18" s="36"/>
      <c r="F18" s="36"/>
      <c r="H18" s="27"/>
      <c r="L18" s="27"/>
      <c r="M18" s="27"/>
    </row>
    <row r="19" spans="1:13" outlineLevel="1" x14ac:dyDescent="0.25">
      <c r="A19" s="30" t="s">
        <v>40</v>
      </c>
      <c r="B19" s="46"/>
      <c r="E19" s="36"/>
      <c r="F19" s="36"/>
      <c r="H19" s="27"/>
      <c r="L19" s="27"/>
      <c r="M19" s="27"/>
    </row>
    <row r="20" spans="1:13" outlineLevel="1" x14ac:dyDescent="0.25">
      <c r="A20" s="30" t="s">
        <v>41</v>
      </c>
      <c r="B20" s="46"/>
      <c r="E20" s="36"/>
      <c r="F20" s="36"/>
      <c r="H20" s="27"/>
      <c r="L20" s="27"/>
      <c r="M20" s="27"/>
    </row>
    <row r="21" spans="1:13" outlineLevel="1" x14ac:dyDescent="0.25">
      <c r="A21" s="30" t="s">
        <v>42</v>
      </c>
      <c r="B21" s="46"/>
      <c r="E21" s="36"/>
      <c r="F21" s="36"/>
      <c r="H21" s="27"/>
      <c r="L21" s="27"/>
      <c r="M21" s="27"/>
    </row>
    <row r="22" spans="1:13" outlineLevel="1" x14ac:dyDescent="0.25">
      <c r="A22" s="30" t="s">
        <v>43</v>
      </c>
      <c r="B22" s="46"/>
      <c r="E22" s="36"/>
      <c r="F22" s="36"/>
      <c r="H22" s="27"/>
      <c r="L22" s="27"/>
      <c r="M22" s="27"/>
    </row>
    <row r="23" spans="1:13" outlineLevel="1" x14ac:dyDescent="0.25">
      <c r="A23" s="30" t="s">
        <v>44</v>
      </c>
      <c r="B23" s="46"/>
      <c r="E23" s="36"/>
      <c r="F23" s="36"/>
      <c r="H23" s="27"/>
      <c r="L23" s="27"/>
      <c r="M23" s="27"/>
    </row>
    <row r="24" spans="1:13" outlineLevel="1" x14ac:dyDescent="0.25">
      <c r="A24" s="30" t="s">
        <v>45</v>
      </c>
      <c r="B24" s="46"/>
      <c r="E24" s="36"/>
      <c r="F24" s="36"/>
      <c r="H24" s="27"/>
      <c r="L24" s="27"/>
      <c r="M24" s="27"/>
    </row>
    <row r="25" spans="1:13" outlineLevel="1" x14ac:dyDescent="0.25">
      <c r="A25" s="30" t="s">
        <v>46</v>
      </c>
      <c r="B25" s="46"/>
      <c r="E25" s="36"/>
      <c r="F25" s="36"/>
      <c r="H25" s="27"/>
      <c r="L25" s="27"/>
      <c r="M25" s="27"/>
    </row>
    <row r="26" spans="1:13" ht="18.75" x14ac:dyDescent="0.25">
      <c r="A26" s="42"/>
      <c r="B26" s="41" t="s">
        <v>23</v>
      </c>
      <c r="C26" s="42"/>
      <c r="D26" s="42"/>
      <c r="E26" s="42"/>
      <c r="F26" s="42"/>
      <c r="G26" s="43"/>
      <c r="H26" s="27"/>
      <c r="L26" s="27"/>
      <c r="M26" s="27"/>
    </row>
    <row r="27" spans="1:13" x14ac:dyDescent="0.25">
      <c r="A27" s="30" t="s">
        <v>47</v>
      </c>
      <c r="B27" s="47" t="s">
        <v>48</v>
      </c>
      <c r="C27" s="30" t="s">
        <v>49</v>
      </c>
      <c r="D27" s="48"/>
      <c r="E27" s="48"/>
      <c r="F27" s="48"/>
      <c r="H27" s="27"/>
      <c r="L27" s="27"/>
      <c r="M27" s="27"/>
    </row>
    <row r="28" spans="1:13" x14ac:dyDescent="0.25">
      <c r="A28" s="30" t="s">
        <v>50</v>
      </c>
      <c r="B28" s="47" t="s">
        <v>51</v>
      </c>
      <c r="C28" s="49" t="s">
        <v>49</v>
      </c>
      <c r="D28" s="48"/>
      <c r="E28" s="48"/>
      <c r="F28" s="48"/>
      <c r="H28" s="27"/>
      <c r="L28" s="27"/>
      <c r="M28" s="27"/>
    </row>
    <row r="29" spans="1:13" x14ac:dyDescent="0.25">
      <c r="A29" s="30" t="s">
        <v>52</v>
      </c>
      <c r="B29" s="47" t="s">
        <v>53</v>
      </c>
      <c r="C29" s="45" t="s">
        <v>54</v>
      </c>
      <c r="E29" s="48"/>
      <c r="F29" s="48"/>
      <c r="H29" s="27"/>
      <c r="L29" s="27"/>
      <c r="M29" s="27"/>
    </row>
    <row r="30" spans="1:13" outlineLevel="1" x14ac:dyDescent="0.25">
      <c r="A30" s="30" t="s">
        <v>55</v>
      </c>
      <c r="B30" s="47"/>
      <c r="E30" s="48"/>
      <c r="F30" s="48"/>
      <c r="H30" s="27"/>
      <c r="L30" s="27"/>
      <c r="M30" s="27"/>
    </row>
    <row r="31" spans="1:13" outlineLevel="1" x14ac:dyDescent="0.25">
      <c r="A31" s="30" t="s">
        <v>56</v>
      </c>
      <c r="B31" s="47"/>
      <c r="E31" s="48"/>
      <c r="F31" s="48"/>
      <c r="H31" s="27"/>
      <c r="L31" s="27"/>
      <c r="M31" s="27"/>
    </row>
    <row r="32" spans="1:13" outlineLevel="1" x14ac:dyDescent="0.25">
      <c r="A32" s="30" t="s">
        <v>57</v>
      </c>
      <c r="B32" s="47"/>
      <c r="E32" s="48"/>
      <c r="F32" s="48"/>
      <c r="H32" s="27"/>
      <c r="L32" s="27"/>
      <c r="M32" s="27"/>
    </row>
    <row r="33" spans="1:13" outlineLevel="1" x14ac:dyDescent="0.25">
      <c r="A33" s="30" t="s">
        <v>58</v>
      </c>
      <c r="B33" s="47"/>
      <c r="E33" s="48"/>
      <c r="F33" s="48"/>
      <c r="H33" s="27"/>
      <c r="L33" s="27"/>
      <c r="M33" s="27"/>
    </row>
    <row r="34" spans="1:13" outlineLevel="1" x14ac:dyDescent="0.25">
      <c r="A34" s="30" t="s">
        <v>59</v>
      </c>
      <c r="B34" s="47"/>
      <c r="E34" s="48"/>
      <c r="F34" s="48"/>
      <c r="H34" s="27"/>
      <c r="L34" s="27"/>
      <c r="M34" s="27"/>
    </row>
    <row r="35" spans="1:13" outlineLevel="1" x14ac:dyDescent="0.25">
      <c r="A35" s="30" t="s">
        <v>60</v>
      </c>
      <c r="B35" s="50"/>
      <c r="E35" s="48"/>
      <c r="F35" s="48"/>
      <c r="H35" s="27"/>
      <c r="L35" s="27"/>
      <c r="M35" s="27"/>
    </row>
    <row r="36" spans="1:13" ht="18.75" x14ac:dyDescent="0.25">
      <c r="A36" s="41"/>
      <c r="B36" s="41" t="s">
        <v>24</v>
      </c>
      <c r="C36" s="41"/>
      <c r="D36" s="42"/>
      <c r="E36" s="42"/>
      <c r="F36" s="42"/>
      <c r="G36" s="43"/>
      <c r="H36" s="27"/>
      <c r="L36" s="27"/>
      <c r="M36" s="27"/>
    </row>
    <row r="37" spans="1:13" ht="15" customHeight="1" x14ac:dyDescent="0.25">
      <c r="A37" s="51"/>
      <c r="B37" s="52" t="s">
        <v>61</v>
      </c>
      <c r="C37" s="51" t="s">
        <v>62</v>
      </c>
      <c r="D37" s="51"/>
      <c r="E37" s="53"/>
      <c r="F37" s="54"/>
      <c r="G37" s="54"/>
      <c r="H37" s="27"/>
      <c r="L37" s="27"/>
      <c r="M37" s="27"/>
    </row>
    <row r="38" spans="1:13" x14ac:dyDescent="0.25">
      <c r="A38" s="30" t="s">
        <v>63</v>
      </c>
      <c r="B38" s="48" t="s">
        <v>64</v>
      </c>
      <c r="C38" s="55">
        <v>49740.329513189747</v>
      </c>
      <c r="F38" s="48"/>
      <c r="H38" s="27"/>
      <c r="L38" s="27"/>
      <c r="M38" s="27"/>
    </row>
    <row r="39" spans="1:13" x14ac:dyDescent="0.25">
      <c r="A39" s="30" t="s">
        <v>65</v>
      </c>
      <c r="B39" s="48" t="s">
        <v>66</v>
      </c>
      <c r="C39" s="55">
        <v>36104.436594999999</v>
      </c>
      <c r="F39" s="48"/>
      <c r="H39" s="27"/>
      <c r="L39" s="27"/>
      <c r="M39" s="27"/>
    </row>
    <row r="40" spans="1:13" outlineLevel="1" x14ac:dyDescent="0.25">
      <c r="A40" s="30" t="s">
        <v>67</v>
      </c>
      <c r="B40" s="56" t="s">
        <v>68</v>
      </c>
      <c r="C40" s="30" t="s">
        <v>69</v>
      </c>
      <c r="F40" s="48"/>
      <c r="H40" s="27"/>
      <c r="L40" s="27"/>
      <c r="M40" s="27"/>
    </row>
    <row r="41" spans="1:13" outlineLevel="1" x14ac:dyDescent="0.25">
      <c r="A41" s="30" t="s">
        <v>70</v>
      </c>
      <c r="B41" s="56" t="s">
        <v>71</v>
      </c>
      <c r="C41" s="30" t="s">
        <v>72</v>
      </c>
      <c r="F41" s="48"/>
      <c r="H41" s="27"/>
      <c r="L41" s="27"/>
      <c r="M41" s="27"/>
    </row>
    <row r="42" spans="1:13" outlineLevel="1" x14ac:dyDescent="0.25">
      <c r="A42" s="30" t="s">
        <v>73</v>
      </c>
      <c r="B42" s="48"/>
      <c r="F42" s="48"/>
      <c r="H42" s="27"/>
      <c r="L42" s="27"/>
      <c r="M42" s="27"/>
    </row>
    <row r="43" spans="1:13" outlineLevel="1" x14ac:dyDescent="0.25">
      <c r="A43" s="30" t="s">
        <v>74</v>
      </c>
      <c r="B43" s="48"/>
      <c r="F43" s="48"/>
      <c r="H43" s="27"/>
      <c r="L43" s="27"/>
      <c r="M43" s="27"/>
    </row>
    <row r="44" spans="1:13" ht="15" customHeight="1" x14ac:dyDescent="0.25">
      <c r="A44" s="51"/>
      <c r="B44" s="52" t="s">
        <v>75</v>
      </c>
      <c r="C44" s="57" t="s">
        <v>76</v>
      </c>
      <c r="D44" s="51" t="s">
        <v>77</v>
      </c>
      <c r="E44" s="53"/>
      <c r="F44" s="54" t="s">
        <v>78</v>
      </c>
      <c r="G44" s="54" t="s">
        <v>79</v>
      </c>
      <c r="H44" s="27"/>
      <c r="L44" s="27"/>
      <c r="M44" s="27"/>
    </row>
    <row r="45" spans="1:13" x14ac:dyDescent="0.25">
      <c r="A45" s="30" t="s">
        <v>80</v>
      </c>
      <c r="B45" s="48" t="s">
        <v>81</v>
      </c>
      <c r="C45" s="58">
        <v>0.03</v>
      </c>
      <c r="D45" s="58">
        <f>IF(OR(C38="[For completion]",C39="[For completion]"),"Please complete G.3.1.1 and G.3.1.2",(C38/C39-1))</f>
        <v>0.37767914982720274</v>
      </c>
      <c r="E45" s="59"/>
      <c r="F45" s="58">
        <v>0.03</v>
      </c>
      <c r="G45" s="30" t="s">
        <v>69</v>
      </c>
      <c r="H45" s="27"/>
      <c r="L45" s="27"/>
      <c r="M45" s="27"/>
    </row>
    <row r="46" spans="1:13" outlineLevel="1" x14ac:dyDescent="0.25">
      <c r="A46" s="30" t="s">
        <v>82</v>
      </c>
      <c r="B46" s="46" t="s">
        <v>83</v>
      </c>
      <c r="C46" s="59"/>
      <c r="D46" s="58">
        <v>5.2631578835888426E-2</v>
      </c>
      <c r="E46" s="59"/>
      <c r="F46" s="59"/>
      <c r="G46" s="59"/>
      <c r="H46" s="27"/>
      <c r="L46" s="27"/>
      <c r="M46" s="27"/>
    </row>
    <row r="47" spans="1:13" outlineLevel="1" x14ac:dyDescent="0.25">
      <c r="A47" s="30" t="s">
        <v>84</v>
      </c>
      <c r="B47" s="46" t="s">
        <v>85</v>
      </c>
      <c r="C47" s="59"/>
      <c r="D47" s="59"/>
      <c r="E47" s="59"/>
      <c r="F47" s="59"/>
      <c r="G47" s="59"/>
      <c r="H47" s="27"/>
      <c r="L47" s="27"/>
      <c r="M47" s="27"/>
    </row>
    <row r="48" spans="1:13" outlineLevel="1" x14ac:dyDescent="0.25">
      <c r="A48" s="30" t="s">
        <v>86</v>
      </c>
      <c r="B48" s="46"/>
      <c r="C48" s="59"/>
      <c r="D48" s="59"/>
      <c r="E48" s="59"/>
      <c r="F48" s="59"/>
      <c r="G48" s="59"/>
      <c r="H48" s="27"/>
      <c r="L48" s="27"/>
      <c r="M48" s="27"/>
    </row>
    <row r="49" spans="1:13" outlineLevel="1" x14ac:dyDescent="0.25">
      <c r="A49" s="30" t="s">
        <v>87</v>
      </c>
      <c r="B49" s="46"/>
      <c r="C49" s="59"/>
      <c r="D49" s="59"/>
      <c r="E49" s="59"/>
      <c r="F49" s="59"/>
      <c r="G49" s="59"/>
      <c r="H49" s="27"/>
      <c r="L49" s="27"/>
      <c r="M49" s="27"/>
    </row>
    <row r="50" spans="1:13" outlineLevel="1" x14ac:dyDescent="0.25">
      <c r="A50" s="30" t="s">
        <v>88</v>
      </c>
      <c r="B50" s="46"/>
      <c r="C50" s="59"/>
      <c r="D50" s="59"/>
      <c r="E50" s="59"/>
      <c r="F50" s="59"/>
      <c r="G50" s="59"/>
      <c r="H50" s="27"/>
      <c r="L50" s="27"/>
      <c r="M50" s="27"/>
    </row>
    <row r="51" spans="1:13" outlineLevel="1" x14ac:dyDescent="0.25">
      <c r="A51" s="30" t="s">
        <v>89</v>
      </c>
      <c r="B51" s="46"/>
      <c r="C51" s="59"/>
      <c r="D51" s="59"/>
      <c r="E51" s="59"/>
      <c r="F51" s="59"/>
      <c r="G51" s="59"/>
      <c r="H51" s="27"/>
      <c r="L51" s="27"/>
      <c r="M51" s="27"/>
    </row>
    <row r="52" spans="1:13" ht="15" customHeight="1" x14ac:dyDescent="0.25">
      <c r="A52" s="51"/>
      <c r="B52" s="52" t="s">
        <v>90</v>
      </c>
      <c r="C52" s="51" t="s">
        <v>62</v>
      </c>
      <c r="D52" s="51"/>
      <c r="E52" s="53"/>
      <c r="F52" s="54" t="s">
        <v>91</v>
      </c>
      <c r="G52" s="54"/>
      <c r="H52" s="27"/>
      <c r="L52" s="27"/>
      <c r="M52" s="27"/>
    </row>
    <row r="53" spans="1:13" x14ac:dyDescent="0.25">
      <c r="A53" s="30" t="s">
        <v>92</v>
      </c>
      <c r="B53" s="48" t="s">
        <v>93</v>
      </c>
      <c r="C53" s="55">
        <v>49740.329513189747</v>
      </c>
      <c r="E53" s="60"/>
      <c r="F53" s="61">
        <f>IF($C$58=0,"",IF(C53="[for completion]","",C53/$C$58))</f>
        <v>1</v>
      </c>
      <c r="G53" s="61"/>
      <c r="H53" s="27"/>
      <c r="L53" s="27"/>
      <c r="M53" s="27"/>
    </row>
    <row r="54" spans="1:13" x14ac:dyDescent="0.25">
      <c r="A54" s="30" t="s">
        <v>94</v>
      </c>
      <c r="B54" s="48" t="s">
        <v>95</v>
      </c>
      <c r="C54" s="30">
        <v>0</v>
      </c>
      <c r="E54" s="60"/>
      <c r="F54" s="61">
        <f>IF($C$58=0,"",IF(C54="[for completion]","",C54/$C$58))</f>
        <v>0</v>
      </c>
      <c r="G54" s="61"/>
      <c r="H54" s="27"/>
      <c r="L54" s="27"/>
      <c r="M54" s="27"/>
    </row>
    <row r="55" spans="1:13" x14ac:dyDescent="0.25">
      <c r="A55" s="30" t="s">
        <v>96</v>
      </c>
      <c r="B55" s="48" t="s">
        <v>97</v>
      </c>
      <c r="C55" s="30">
        <v>0</v>
      </c>
      <c r="E55" s="60"/>
      <c r="F55" s="62">
        <f t="shared" ref="F55:F56" si="0">IF($C$58=0,"",IF(C55="[for completion]","",C55/$C$58))</f>
        <v>0</v>
      </c>
      <c r="G55" s="61"/>
      <c r="H55" s="27"/>
      <c r="L55" s="27"/>
      <c r="M55" s="27"/>
    </row>
    <row r="56" spans="1:13" x14ac:dyDescent="0.25">
      <c r="A56" s="30" t="s">
        <v>98</v>
      </c>
      <c r="B56" s="48" t="s">
        <v>99</v>
      </c>
      <c r="C56" s="30">
        <v>0</v>
      </c>
      <c r="E56" s="60"/>
      <c r="F56" s="62">
        <f t="shared" si="0"/>
        <v>0</v>
      </c>
      <c r="G56" s="61"/>
      <c r="H56" s="27"/>
      <c r="L56" s="27"/>
      <c r="M56" s="27"/>
    </row>
    <row r="57" spans="1:13" x14ac:dyDescent="0.25">
      <c r="A57" s="30" t="s">
        <v>100</v>
      </c>
      <c r="B57" s="30" t="s">
        <v>101</v>
      </c>
      <c r="C57" s="30">
        <v>0</v>
      </c>
      <c r="E57" s="60"/>
      <c r="F57" s="61">
        <f>IF($C$58=0,"",IF(C57="[for completion]","",C57/$C$58))</f>
        <v>0</v>
      </c>
      <c r="G57" s="61"/>
      <c r="H57" s="27"/>
      <c r="L57" s="27"/>
      <c r="M57" s="27"/>
    </row>
    <row r="58" spans="1:13" x14ac:dyDescent="0.25">
      <c r="A58" s="30" t="s">
        <v>102</v>
      </c>
      <c r="B58" s="63" t="s">
        <v>103</v>
      </c>
      <c r="C58" s="60">
        <f>SUM(C53:C57)</f>
        <v>49740.329513189747</v>
      </c>
      <c r="D58" s="60"/>
      <c r="E58" s="60"/>
      <c r="F58" s="64">
        <f>SUM(F53:F57)</f>
        <v>1</v>
      </c>
      <c r="G58" s="61"/>
      <c r="H58" s="27"/>
      <c r="L58" s="27"/>
      <c r="M58" s="27"/>
    </row>
    <row r="59" spans="1:13" outlineLevel="1" x14ac:dyDescent="0.25">
      <c r="A59" s="30" t="s">
        <v>104</v>
      </c>
      <c r="B59" s="65"/>
      <c r="E59" s="60"/>
      <c r="F59" s="61"/>
      <c r="G59" s="61"/>
      <c r="H59" s="27"/>
      <c r="L59" s="27"/>
      <c r="M59" s="27"/>
    </row>
    <row r="60" spans="1:13" outlineLevel="1" x14ac:dyDescent="0.25">
      <c r="A60" s="30" t="s">
        <v>105</v>
      </c>
      <c r="B60" s="65"/>
      <c r="E60" s="60"/>
      <c r="F60" s="61"/>
      <c r="G60" s="61"/>
      <c r="H60" s="27"/>
      <c r="L60" s="27"/>
      <c r="M60" s="27"/>
    </row>
    <row r="61" spans="1:13" outlineLevel="1" x14ac:dyDescent="0.25">
      <c r="A61" s="30" t="s">
        <v>106</v>
      </c>
      <c r="B61" s="65"/>
      <c r="E61" s="60"/>
      <c r="F61" s="61"/>
      <c r="G61" s="61"/>
      <c r="H61" s="27"/>
      <c r="L61" s="27"/>
      <c r="M61" s="27"/>
    </row>
    <row r="62" spans="1:13" outlineLevel="1" x14ac:dyDescent="0.25">
      <c r="A62" s="30" t="s">
        <v>107</v>
      </c>
      <c r="B62" s="65"/>
      <c r="E62" s="60"/>
      <c r="F62" s="61"/>
      <c r="G62" s="61"/>
      <c r="H62" s="27"/>
      <c r="L62" s="27"/>
      <c r="M62" s="27"/>
    </row>
    <row r="63" spans="1:13" outlineLevel="1" x14ac:dyDescent="0.25">
      <c r="A63" s="30" t="s">
        <v>108</v>
      </c>
      <c r="B63" s="65"/>
      <c r="E63" s="60"/>
      <c r="F63" s="61"/>
      <c r="G63" s="61"/>
      <c r="H63" s="27"/>
      <c r="L63" s="27"/>
      <c r="M63" s="27"/>
    </row>
    <row r="64" spans="1:13" outlineLevel="1" x14ac:dyDescent="0.25">
      <c r="A64" s="30" t="s">
        <v>109</v>
      </c>
      <c r="B64" s="65"/>
      <c r="C64" s="66"/>
      <c r="D64" s="66"/>
      <c r="E64" s="66"/>
      <c r="F64" s="61"/>
      <c r="G64" s="64"/>
      <c r="H64" s="27"/>
      <c r="L64" s="27"/>
      <c r="M64" s="27"/>
    </row>
    <row r="65" spans="1:13" ht="15" customHeight="1" x14ac:dyDescent="0.25">
      <c r="A65" s="51"/>
      <c r="B65" s="52" t="s">
        <v>110</v>
      </c>
      <c r="C65" s="57" t="s">
        <v>111</v>
      </c>
      <c r="D65" s="57" t="s">
        <v>112</v>
      </c>
      <c r="E65" s="53"/>
      <c r="F65" s="54" t="s">
        <v>113</v>
      </c>
      <c r="G65" s="67" t="s">
        <v>114</v>
      </c>
      <c r="H65" s="27"/>
      <c r="L65" s="27"/>
      <c r="M65" s="27"/>
    </row>
    <row r="66" spans="1:13" x14ac:dyDescent="0.25">
      <c r="A66" s="30" t="s">
        <v>115</v>
      </c>
      <c r="B66" s="48" t="s">
        <v>116</v>
      </c>
      <c r="C66" s="68">
        <v>2.5126658710655119</v>
      </c>
      <c r="D66" s="30" t="s">
        <v>117</v>
      </c>
      <c r="E66" s="44"/>
      <c r="F66" s="69"/>
      <c r="G66" s="70"/>
      <c r="H66" s="27"/>
      <c r="L66" s="27"/>
      <c r="M66" s="27"/>
    </row>
    <row r="67" spans="1:13" x14ac:dyDescent="0.25">
      <c r="B67" s="48"/>
      <c r="E67" s="44"/>
      <c r="F67" s="69"/>
      <c r="G67" s="70"/>
      <c r="H67" s="27"/>
      <c r="L67" s="27"/>
      <c r="M67" s="27"/>
    </row>
    <row r="68" spans="1:13" x14ac:dyDescent="0.25">
      <c r="B68" s="48" t="s">
        <v>118</v>
      </c>
      <c r="C68" s="44"/>
      <c r="D68" s="44"/>
      <c r="E68" s="44"/>
      <c r="F68" s="70"/>
      <c r="G68" s="70"/>
      <c r="H68" s="27"/>
      <c r="L68" s="27"/>
      <c r="M68" s="27"/>
    </row>
    <row r="69" spans="1:13" x14ac:dyDescent="0.25">
      <c r="B69" s="48" t="s">
        <v>119</v>
      </c>
      <c r="E69" s="44"/>
      <c r="F69" s="70"/>
      <c r="G69" s="70"/>
      <c r="H69" s="27"/>
      <c r="L69" s="27"/>
      <c r="M69" s="27"/>
    </row>
    <row r="70" spans="1:13" x14ac:dyDescent="0.25">
      <c r="A70" s="30" t="s">
        <v>120</v>
      </c>
      <c r="B70" s="71" t="s">
        <v>121</v>
      </c>
      <c r="C70" s="72">
        <v>7951.2987600000442</v>
      </c>
      <c r="D70" s="49" t="s">
        <v>117</v>
      </c>
      <c r="E70" s="71"/>
      <c r="F70" s="61">
        <f t="shared" ref="F70:F76" si="1">IF($C$77=0,"",IF(C70="[for completion]","",C70/$C$77))</f>
        <v>0.15985617380945452</v>
      </c>
      <c r="G70" s="61" t="str">
        <f>IF($D$77=0,"",IF(D70="[Mark as ND1 if not relevant]","",D70/$D$77))</f>
        <v/>
      </c>
      <c r="H70" s="27"/>
      <c r="L70" s="27"/>
      <c r="M70" s="27"/>
    </row>
    <row r="71" spans="1:13" x14ac:dyDescent="0.25">
      <c r="A71" s="30" t="s">
        <v>122</v>
      </c>
      <c r="B71" s="71" t="s">
        <v>123</v>
      </c>
      <c r="C71" s="72">
        <v>11549.564852910034</v>
      </c>
      <c r="D71" s="49" t="s">
        <v>117</v>
      </c>
      <c r="E71" s="71"/>
      <c r="F71" s="61">
        <f t="shared" si="1"/>
        <v>0.23219719221697857</v>
      </c>
      <c r="G71" s="61" t="str">
        <f t="shared" ref="G71:G76" si="2">IF($D$77=0,"",IF(D71="[Mark as ND1 if not relevant]","",D71/$D$77))</f>
        <v/>
      </c>
      <c r="H71" s="27"/>
      <c r="L71" s="27"/>
      <c r="M71" s="27"/>
    </row>
    <row r="72" spans="1:13" x14ac:dyDescent="0.25">
      <c r="A72" s="30" t="s">
        <v>124</v>
      </c>
      <c r="B72" s="71" t="s">
        <v>125</v>
      </c>
      <c r="C72" s="72">
        <v>10854.915710799974</v>
      </c>
      <c r="D72" s="49" t="s">
        <v>117</v>
      </c>
      <c r="E72" s="71"/>
      <c r="F72" s="61">
        <f t="shared" si="1"/>
        <v>0.21823168075156188</v>
      </c>
      <c r="G72" s="61" t="str">
        <f t="shared" si="2"/>
        <v/>
      </c>
      <c r="H72" s="27"/>
      <c r="L72" s="27"/>
      <c r="M72" s="27"/>
    </row>
    <row r="73" spans="1:13" x14ac:dyDescent="0.25">
      <c r="A73" s="30" t="s">
        <v>126</v>
      </c>
      <c r="B73" s="71" t="s">
        <v>127</v>
      </c>
      <c r="C73" s="72">
        <v>11054.795807469967</v>
      </c>
      <c r="D73" s="49" t="s">
        <v>117</v>
      </c>
      <c r="E73" s="71"/>
      <c r="F73" s="61">
        <f t="shared" si="1"/>
        <v>0.22225015225398706</v>
      </c>
      <c r="G73" s="61" t="str">
        <f t="shared" si="2"/>
        <v/>
      </c>
      <c r="H73" s="27"/>
      <c r="L73" s="27"/>
      <c r="M73" s="27"/>
    </row>
    <row r="74" spans="1:13" x14ac:dyDescent="0.25">
      <c r="A74" s="30" t="s">
        <v>128</v>
      </c>
      <c r="B74" s="71" t="s">
        <v>129</v>
      </c>
      <c r="C74" s="72">
        <v>7657.2596297299997</v>
      </c>
      <c r="D74" s="49" t="s">
        <v>117</v>
      </c>
      <c r="E74" s="71"/>
      <c r="F74" s="61">
        <f t="shared" si="1"/>
        <v>0.15394469044881309</v>
      </c>
      <c r="G74" s="61" t="str">
        <f t="shared" si="2"/>
        <v/>
      </c>
      <c r="H74" s="27"/>
      <c r="L74" s="27"/>
      <c r="M74" s="27"/>
    </row>
    <row r="75" spans="1:13" x14ac:dyDescent="0.25">
      <c r="A75" s="30" t="s">
        <v>130</v>
      </c>
      <c r="B75" s="71" t="s">
        <v>131</v>
      </c>
      <c r="C75" s="72">
        <v>671.27456142000062</v>
      </c>
      <c r="D75" s="49" t="s">
        <v>117</v>
      </c>
      <c r="E75" s="71"/>
      <c r="F75" s="61">
        <f t="shared" si="1"/>
        <v>1.3495579301339242E-2</v>
      </c>
      <c r="G75" s="61" t="str">
        <f t="shared" si="2"/>
        <v/>
      </c>
      <c r="H75" s="27"/>
      <c r="L75" s="27"/>
      <c r="M75" s="27"/>
    </row>
    <row r="76" spans="1:13" x14ac:dyDescent="0.25">
      <c r="A76" s="30" t="s">
        <v>132</v>
      </c>
      <c r="B76" s="71" t="s">
        <v>133</v>
      </c>
      <c r="C76" s="72">
        <v>1.2201908600000002</v>
      </c>
      <c r="D76" s="49" t="s">
        <v>117</v>
      </c>
      <c r="E76" s="71"/>
      <c r="F76" s="61">
        <f t="shared" si="1"/>
        <v>2.4531217865704589E-5</v>
      </c>
      <c r="G76" s="61" t="str">
        <f t="shared" si="2"/>
        <v/>
      </c>
      <c r="H76" s="27"/>
      <c r="L76" s="27"/>
      <c r="M76" s="27"/>
    </row>
    <row r="77" spans="1:13" x14ac:dyDescent="0.25">
      <c r="A77" s="30" t="s">
        <v>134</v>
      </c>
      <c r="B77" s="73" t="s">
        <v>103</v>
      </c>
      <c r="C77" s="60">
        <f>SUM(C70:C76)</f>
        <v>49740.329513190016</v>
      </c>
      <c r="D77" s="60">
        <f>SUM(D70:D76)</f>
        <v>0</v>
      </c>
      <c r="E77" s="48"/>
      <c r="F77" s="64">
        <f>SUM(F70:F76)</f>
        <v>1</v>
      </c>
      <c r="G77" s="64">
        <f>SUM(G70:G76)</f>
        <v>0</v>
      </c>
      <c r="H77" s="27"/>
      <c r="L77" s="27"/>
      <c r="M77" s="27"/>
    </row>
    <row r="78" spans="1:13" outlineLevel="1" x14ac:dyDescent="0.25">
      <c r="A78" s="30" t="s">
        <v>135</v>
      </c>
      <c r="B78" s="74"/>
      <c r="C78" s="60"/>
      <c r="D78" s="60"/>
      <c r="E78" s="48"/>
      <c r="F78" s="61"/>
      <c r="G78" s="61" t="str">
        <f t="shared" ref="G78:G87" si="3">IF($D$77=0,"",IF(D78="[for completion]","",D78/$D$77))</f>
        <v/>
      </c>
      <c r="H78" s="27"/>
      <c r="L78" s="27"/>
      <c r="M78" s="27"/>
    </row>
    <row r="79" spans="1:13" outlineLevel="1" x14ac:dyDescent="0.25">
      <c r="A79" s="30" t="s">
        <v>136</v>
      </c>
      <c r="B79" s="74"/>
      <c r="C79" s="60"/>
      <c r="D79" s="60"/>
      <c r="E79" s="48"/>
      <c r="F79" s="61"/>
      <c r="G79" s="61" t="str">
        <f t="shared" si="3"/>
        <v/>
      </c>
      <c r="H79" s="27"/>
      <c r="L79" s="27"/>
      <c r="M79" s="27"/>
    </row>
    <row r="80" spans="1:13" outlineLevel="1" x14ac:dyDescent="0.25">
      <c r="A80" s="30" t="s">
        <v>137</v>
      </c>
      <c r="B80" s="74"/>
      <c r="C80" s="60"/>
      <c r="D80" s="60"/>
      <c r="E80" s="48"/>
      <c r="F80" s="61"/>
      <c r="G80" s="61" t="str">
        <f t="shared" si="3"/>
        <v/>
      </c>
      <c r="H80" s="27"/>
      <c r="L80" s="27"/>
      <c r="M80" s="27"/>
    </row>
    <row r="81" spans="1:13" outlineLevel="1" x14ac:dyDescent="0.25">
      <c r="A81" s="30" t="s">
        <v>138</v>
      </c>
      <c r="B81" s="74"/>
      <c r="C81" s="60"/>
      <c r="D81" s="60"/>
      <c r="E81" s="48"/>
      <c r="F81" s="61"/>
      <c r="G81" s="61" t="str">
        <f t="shared" si="3"/>
        <v/>
      </c>
      <c r="H81" s="27"/>
      <c r="L81" s="27"/>
      <c r="M81" s="27"/>
    </row>
    <row r="82" spans="1:13" outlineLevel="1" x14ac:dyDescent="0.25">
      <c r="A82" s="30" t="s">
        <v>139</v>
      </c>
      <c r="B82" s="74"/>
      <c r="C82" s="60"/>
      <c r="D82" s="60"/>
      <c r="E82" s="48"/>
      <c r="F82" s="61"/>
      <c r="G82" s="61" t="str">
        <f t="shared" si="3"/>
        <v/>
      </c>
      <c r="H82" s="27"/>
      <c r="L82" s="27"/>
      <c r="M82" s="27"/>
    </row>
    <row r="83" spans="1:13" outlineLevel="1" x14ac:dyDescent="0.25">
      <c r="A83" s="30" t="s">
        <v>140</v>
      </c>
      <c r="B83" s="74"/>
      <c r="C83" s="60"/>
      <c r="D83" s="60"/>
      <c r="E83" s="48"/>
      <c r="F83" s="61"/>
      <c r="G83" s="61"/>
      <c r="H83" s="27"/>
      <c r="L83" s="27"/>
      <c r="M83" s="27"/>
    </row>
    <row r="84" spans="1:13" outlineLevel="1" x14ac:dyDescent="0.25">
      <c r="A84" s="30" t="s">
        <v>141</v>
      </c>
      <c r="B84" s="74"/>
      <c r="C84" s="60"/>
      <c r="D84" s="60"/>
      <c r="E84" s="48"/>
      <c r="F84" s="61"/>
      <c r="G84" s="61"/>
      <c r="H84" s="27"/>
      <c r="L84" s="27"/>
      <c r="M84" s="27"/>
    </row>
    <row r="85" spans="1:13" outlineLevel="1" x14ac:dyDescent="0.25">
      <c r="A85" s="30" t="s">
        <v>142</v>
      </c>
      <c r="B85" s="74"/>
      <c r="C85" s="60"/>
      <c r="D85" s="60"/>
      <c r="E85" s="48"/>
      <c r="F85" s="61"/>
      <c r="G85" s="61"/>
      <c r="H85" s="27"/>
      <c r="L85" s="27"/>
      <c r="M85" s="27"/>
    </row>
    <row r="86" spans="1:13" outlineLevel="1" x14ac:dyDescent="0.25">
      <c r="A86" s="30" t="s">
        <v>143</v>
      </c>
      <c r="B86" s="73"/>
      <c r="C86" s="60"/>
      <c r="D86" s="60"/>
      <c r="E86" s="48"/>
      <c r="F86" s="61"/>
      <c r="G86" s="61" t="str">
        <f t="shared" si="3"/>
        <v/>
      </c>
      <c r="H86" s="27"/>
      <c r="L86" s="27"/>
      <c r="M86" s="27"/>
    </row>
    <row r="87" spans="1:13" outlineLevel="1" x14ac:dyDescent="0.25">
      <c r="A87" s="30" t="s">
        <v>144</v>
      </c>
      <c r="B87" s="74"/>
      <c r="C87" s="60"/>
      <c r="D87" s="60"/>
      <c r="E87" s="48"/>
      <c r="F87" s="61"/>
      <c r="G87" s="61" t="str">
        <f t="shared" si="3"/>
        <v/>
      </c>
      <c r="H87" s="27"/>
      <c r="L87" s="27"/>
      <c r="M87" s="27"/>
    </row>
    <row r="88" spans="1:13" ht="15" customHeight="1" x14ac:dyDescent="0.25">
      <c r="A88" s="51"/>
      <c r="B88" s="52" t="s">
        <v>145</v>
      </c>
      <c r="C88" s="57" t="s">
        <v>146</v>
      </c>
      <c r="D88" s="57" t="s">
        <v>147</v>
      </c>
      <c r="E88" s="53"/>
      <c r="F88" s="54" t="s">
        <v>148</v>
      </c>
      <c r="G88" s="51" t="s">
        <v>149</v>
      </c>
      <c r="H88" s="27"/>
      <c r="L88" s="27"/>
      <c r="M88" s="27"/>
    </row>
    <row r="89" spans="1:13" x14ac:dyDescent="0.25">
      <c r="A89" s="30" t="s">
        <v>150</v>
      </c>
      <c r="B89" s="48" t="s">
        <v>151</v>
      </c>
      <c r="C89" s="68">
        <v>2.730113156957509</v>
      </c>
      <c r="D89" s="75">
        <v>3.7306929001509896</v>
      </c>
      <c r="E89" s="44"/>
      <c r="F89" s="69"/>
      <c r="G89" s="70"/>
      <c r="H89" s="27"/>
      <c r="L89" s="27"/>
      <c r="M89" s="27"/>
    </row>
    <row r="90" spans="1:13" x14ac:dyDescent="0.25">
      <c r="B90" s="48"/>
      <c r="E90" s="44"/>
      <c r="F90" s="69"/>
      <c r="G90" s="70"/>
      <c r="H90" s="27"/>
      <c r="L90" s="27"/>
      <c r="M90" s="27"/>
    </row>
    <row r="91" spans="1:13" x14ac:dyDescent="0.25">
      <c r="B91" s="48" t="s">
        <v>152</v>
      </c>
      <c r="C91" s="44"/>
      <c r="D91" s="44"/>
      <c r="E91" s="44"/>
      <c r="F91" s="70"/>
      <c r="G91" s="70"/>
      <c r="H91" s="27"/>
      <c r="L91" s="27"/>
      <c r="M91" s="27"/>
    </row>
    <row r="92" spans="1:13" x14ac:dyDescent="0.25">
      <c r="A92" s="30" t="s">
        <v>153</v>
      </c>
      <c r="B92" s="48" t="s">
        <v>119</v>
      </c>
      <c r="E92" s="44"/>
      <c r="F92" s="70"/>
      <c r="G92" s="70"/>
      <c r="H92" s="27"/>
      <c r="L92" s="27"/>
      <c r="M92" s="27"/>
    </row>
    <row r="93" spans="1:13" x14ac:dyDescent="0.25">
      <c r="A93" s="30" t="s">
        <v>154</v>
      </c>
      <c r="B93" s="71" t="s">
        <v>121</v>
      </c>
      <c r="C93" s="76">
        <v>6261.2889999999998</v>
      </c>
      <c r="D93" s="76">
        <v>0</v>
      </c>
      <c r="E93" s="71"/>
      <c r="F93" s="61">
        <f>IF($C$100=0,"",IF(C93="[for completion]","",IF(C93="","",C93/$C$100)))</f>
        <v>0.17342159552953965</v>
      </c>
      <c r="G93" s="61">
        <f>IF($D$100=0,"",IF(D93="[Mark as ND1 if not relevant]","",IF(D93="","",D93/$D$100)))</f>
        <v>0</v>
      </c>
      <c r="H93" s="27"/>
      <c r="L93" s="27"/>
      <c r="M93" s="27"/>
    </row>
    <row r="94" spans="1:13" x14ac:dyDescent="0.25">
      <c r="A94" s="30" t="s">
        <v>155</v>
      </c>
      <c r="B94" s="71" t="s">
        <v>123</v>
      </c>
      <c r="C94" s="76">
        <v>3926.355</v>
      </c>
      <c r="D94" s="76">
        <v>6261.2889999999998</v>
      </c>
      <c r="E94" s="71"/>
      <c r="F94" s="61">
        <f t="shared" ref="F94:F99" si="4">IF($C$100=0,"",IF(C94="[for completion]","",IF(C94="","",C94/$C$100)))</f>
        <v>0.10874993131851696</v>
      </c>
      <c r="G94" s="61">
        <f t="shared" ref="G94:G99" si="5">IF($D$100=0,"",IF(D94="[Mark as ND1 if not relevant]","",IF(D94="","",D94/$D$100)))</f>
        <v>0.17342159552953965</v>
      </c>
      <c r="H94" s="27"/>
      <c r="L94" s="27"/>
      <c r="M94" s="27"/>
    </row>
    <row r="95" spans="1:13" x14ac:dyDescent="0.25">
      <c r="A95" s="30" t="s">
        <v>156</v>
      </c>
      <c r="B95" s="71" t="s">
        <v>125</v>
      </c>
      <c r="C95" s="76">
        <v>13198.625</v>
      </c>
      <c r="D95" s="76">
        <v>3926.355</v>
      </c>
      <c r="E95" s="71"/>
      <c r="F95" s="61">
        <f t="shared" si="4"/>
        <v>0.36556795354695659</v>
      </c>
      <c r="G95" s="61">
        <f t="shared" si="5"/>
        <v>0.10874993131851696</v>
      </c>
      <c r="H95" s="27"/>
      <c r="L95" s="27"/>
      <c r="M95" s="27"/>
    </row>
    <row r="96" spans="1:13" x14ac:dyDescent="0.25">
      <c r="A96" s="30" t="s">
        <v>157</v>
      </c>
      <c r="B96" s="71" t="s">
        <v>127</v>
      </c>
      <c r="C96" s="76">
        <v>4370.0550949999997</v>
      </c>
      <c r="D96" s="76">
        <v>13198.625</v>
      </c>
      <c r="E96" s="71"/>
      <c r="F96" s="61">
        <f t="shared" si="4"/>
        <v>0.12103928234695667</v>
      </c>
      <c r="G96" s="61">
        <f t="shared" si="5"/>
        <v>0.36556795354695659</v>
      </c>
      <c r="H96" s="27"/>
      <c r="L96" s="27"/>
      <c r="M96" s="27"/>
    </row>
    <row r="97" spans="1:14" x14ac:dyDescent="0.25">
      <c r="A97" s="30" t="s">
        <v>158</v>
      </c>
      <c r="B97" s="71" t="s">
        <v>129</v>
      </c>
      <c r="C97" s="76">
        <v>5050.6125000000002</v>
      </c>
      <c r="D97" s="76">
        <v>4370.0550949999997</v>
      </c>
      <c r="E97" s="71"/>
      <c r="F97" s="61">
        <f t="shared" si="4"/>
        <v>0.13988897144844092</v>
      </c>
      <c r="G97" s="61">
        <f t="shared" si="5"/>
        <v>0.12103928234695667</v>
      </c>
      <c r="H97" s="27"/>
      <c r="L97" s="27"/>
      <c r="M97" s="27"/>
    </row>
    <row r="98" spans="1:14" x14ac:dyDescent="0.25">
      <c r="A98" s="30" t="s">
        <v>159</v>
      </c>
      <c r="B98" s="71" t="s">
        <v>131</v>
      </c>
      <c r="C98" s="76">
        <v>3297.5</v>
      </c>
      <c r="D98" s="76">
        <v>8348.1124999999993</v>
      </c>
      <c r="E98" s="71"/>
      <c r="F98" s="61">
        <f t="shared" si="4"/>
        <v>9.1332265809589211E-2</v>
      </c>
      <c r="G98" s="61">
        <f t="shared" si="5"/>
        <v>0.23122123725803009</v>
      </c>
      <c r="H98" s="27"/>
      <c r="L98" s="27"/>
      <c r="M98" s="27"/>
    </row>
    <row r="99" spans="1:14" x14ac:dyDescent="0.25">
      <c r="A99" s="30" t="s">
        <v>160</v>
      </c>
      <c r="B99" s="71" t="s">
        <v>133</v>
      </c>
      <c r="C99" s="76">
        <v>0</v>
      </c>
      <c r="D99" s="76">
        <v>0</v>
      </c>
      <c r="E99" s="71"/>
      <c r="F99" s="61">
        <f t="shared" si="4"/>
        <v>0</v>
      </c>
      <c r="G99" s="61">
        <f t="shared" si="5"/>
        <v>0</v>
      </c>
      <c r="H99" s="27"/>
      <c r="L99" s="27"/>
      <c r="M99" s="27"/>
    </row>
    <row r="100" spans="1:14" x14ac:dyDescent="0.25">
      <c r="A100" s="30" t="s">
        <v>161</v>
      </c>
      <c r="B100" s="73" t="s">
        <v>103</v>
      </c>
      <c r="C100" s="60">
        <f>SUM(C93:C99)</f>
        <v>36104.436594999999</v>
      </c>
      <c r="D100" s="60">
        <f>SUM(D93:D99)</f>
        <v>36104.436594999999</v>
      </c>
      <c r="E100" s="48"/>
      <c r="F100" s="64">
        <f>SUM(F93:F99)</f>
        <v>1</v>
      </c>
      <c r="G100" s="64">
        <f>SUM(G93:G99)</f>
        <v>1</v>
      </c>
      <c r="H100" s="27"/>
      <c r="L100" s="27"/>
      <c r="M100" s="27"/>
    </row>
    <row r="101" spans="1:14" outlineLevel="1" x14ac:dyDescent="0.25">
      <c r="A101" s="30" t="s">
        <v>162</v>
      </c>
      <c r="B101" s="74"/>
      <c r="C101" s="60"/>
      <c r="D101" s="60"/>
      <c r="E101" s="48"/>
      <c r="F101" s="61"/>
      <c r="G101" s="61"/>
      <c r="H101" s="27"/>
      <c r="L101" s="27"/>
      <c r="M101" s="27"/>
    </row>
    <row r="102" spans="1:14" outlineLevel="1" x14ac:dyDescent="0.25">
      <c r="A102" s="30" t="s">
        <v>163</v>
      </c>
      <c r="B102" s="74"/>
      <c r="C102" s="60"/>
      <c r="D102" s="60"/>
      <c r="E102" s="48"/>
      <c r="F102" s="61"/>
      <c r="G102" s="61"/>
      <c r="H102" s="27"/>
      <c r="L102" s="27"/>
      <c r="M102" s="27"/>
    </row>
    <row r="103" spans="1:14" outlineLevel="1" x14ac:dyDescent="0.25">
      <c r="A103" s="30" t="s">
        <v>164</v>
      </c>
      <c r="B103" s="74"/>
      <c r="C103" s="60"/>
      <c r="D103" s="60"/>
      <c r="E103" s="48"/>
      <c r="F103" s="61"/>
      <c r="G103" s="61"/>
      <c r="H103" s="27"/>
      <c r="L103" s="27"/>
      <c r="M103" s="27"/>
    </row>
    <row r="104" spans="1:14" outlineLevel="1" x14ac:dyDescent="0.25">
      <c r="A104" s="30" t="s">
        <v>165</v>
      </c>
      <c r="B104" s="74"/>
      <c r="C104" s="60"/>
      <c r="D104" s="60"/>
      <c r="E104" s="48"/>
      <c r="F104" s="61"/>
      <c r="G104" s="61"/>
      <c r="H104" s="27"/>
      <c r="L104" s="27"/>
      <c r="M104" s="27"/>
    </row>
    <row r="105" spans="1:14" outlineLevel="1" x14ac:dyDescent="0.25">
      <c r="A105" s="30" t="s">
        <v>166</v>
      </c>
      <c r="B105" s="74"/>
      <c r="C105" s="60"/>
      <c r="D105" s="60"/>
      <c r="E105" s="48"/>
      <c r="F105" s="61"/>
      <c r="G105" s="61"/>
      <c r="H105" s="27"/>
      <c r="L105" s="27"/>
      <c r="M105" s="27"/>
    </row>
    <row r="106" spans="1:14" outlineLevel="1" x14ac:dyDescent="0.25">
      <c r="A106" s="30" t="s">
        <v>167</v>
      </c>
      <c r="B106" s="74"/>
      <c r="C106" s="60"/>
      <c r="D106" s="60"/>
      <c r="E106" s="48"/>
      <c r="F106" s="61"/>
      <c r="G106" s="61"/>
      <c r="H106" s="27"/>
      <c r="L106" s="27"/>
      <c r="M106" s="27"/>
    </row>
    <row r="107" spans="1:14" outlineLevel="1" x14ac:dyDescent="0.25">
      <c r="A107" s="30" t="s">
        <v>168</v>
      </c>
      <c r="B107" s="74"/>
      <c r="C107" s="60"/>
      <c r="D107" s="60"/>
      <c r="E107" s="48"/>
      <c r="F107" s="61"/>
      <c r="G107" s="61"/>
      <c r="H107" s="27"/>
      <c r="L107" s="27"/>
      <c r="M107" s="27"/>
    </row>
    <row r="108" spans="1:14" outlineLevel="1" x14ac:dyDescent="0.25">
      <c r="A108" s="30" t="s">
        <v>169</v>
      </c>
      <c r="B108" s="73"/>
      <c r="C108" s="60"/>
      <c r="D108" s="60"/>
      <c r="E108" s="48"/>
      <c r="F108" s="61"/>
      <c r="G108" s="61"/>
      <c r="H108" s="27"/>
      <c r="L108" s="27"/>
      <c r="M108" s="27"/>
    </row>
    <row r="109" spans="1:14" outlineLevel="1" x14ac:dyDescent="0.25">
      <c r="A109" s="30" t="s">
        <v>170</v>
      </c>
      <c r="B109" s="74"/>
      <c r="C109" s="60"/>
      <c r="D109" s="60"/>
      <c r="E109" s="48"/>
      <c r="F109" s="61"/>
      <c r="G109" s="61"/>
      <c r="H109" s="27"/>
      <c r="L109" s="27"/>
      <c r="M109" s="27"/>
    </row>
    <row r="110" spans="1:14" outlineLevel="1" x14ac:dyDescent="0.25">
      <c r="A110" s="30" t="s">
        <v>171</v>
      </c>
      <c r="B110" s="74"/>
      <c r="C110" s="60"/>
      <c r="D110" s="60"/>
      <c r="E110" s="48"/>
      <c r="F110" s="61"/>
      <c r="G110" s="61"/>
      <c r="H110" s="27"/>
      <c r="L110" s="27"/>
      <c r="M110" s="27"/>
    </row>
    <row r="111" spans="1:14" ht="15" customHeight="1" x14ac:dyDescent="0.25">
      <c r="A111" s="51"/>
      <c r="B111" s="52" t="s">
        <v>172</v>
      </c>
      <c r="C111" s="54" t="s">
        <v>173</v>
      </c>
      <c r="D111" s="54" t="s">
        <v>174</v>
      </c>
      <c r="E111" s="53"/>
      <c r="F111" s="54" t="s">
        <v>175</v>
      </c>
      <c r="G111" s="54" t="s">
        <v>176</v>
      </c>
      <c r="H111" s="27"/>
      <c r="L111" s="27"/>
      <c r="M111" s="27"/>
    </row>
    <row r="112" spans="1:14" s="77" customFormat="1" x14ac:dyDescent="0.25">
      <c r="A112" s="30" t="s">
        <v>177</v>
      </c>
      <c r="B112" s="48" t="s">
        <v>178</v>
      </c>
      <c r="C112" s="30">
        <v>0</v>
      </c>
      <c r="D112" s="49" t="s">
        <v>117</v>
      </c>
      <c r="E112" s="61"/>
      <c r="F112" s="61">
        <f>IF($C$127=0,"",IF(C112="[for completion]","",IF(C112="","",C112/$C$127)))</f>
        <v>0</v>
      </c>
      <c r="G112" s="61" t="str">
        <f>IF($D$127=0,"",IF(D112="[for completion]","",IF(D112="","",D112/$D$127)))</f>
        <v/>
      </c>
      <c r="H112" s="27"/>
      <c r="I112" s="30"/>
      <c r="J112" s="30"/>
      <c r="K112" s="30"/>
      <c r="L112" s="27"/>
      <c r="M112" s="27"/>
      <c r="N112" s="27"/>
    </row>
    <row r="113" spans="1:14" s="77" customFormat="1" x14ac:dyDescent="0.25">
      <c r="A113" s="30" t="s">
        <v>179</v>
      </c>
      <c r="B113" s="48" t="s">
        <v>180</v>
      </c>
      <c r="C113" s="30">
        <v>0</v>
      </c>
      <c r="D113" s="30" t="s">
        <v>117</v>
      </c>
      <c r="E113" s="61"/>
      <c r="F113" s="61">
        <f t="shared" ref="F113:F126" si="6">IF($C$127=0,"",IF(C113="[for completion]","",IF(C113="","",C113/$C$127)))</f>
        <v>0</v>
      </c>
      <c r="G113" s="61" t="str">
        <f t="shared" ref="G113:G126" si="7">IF($D$127=0,"",IF(D113="[for completion]","",IF(D113="","",D113/$D$127)))</f>
        <v/>
      </c>
      <c r="H113" s="27"/>
      <c r="I113" s="30"/>
      <c r="J113" s="30"/>
      <c r="K113" s="30"/>
      <c r="L113" s="27"/>
      <c r="M113" s="27"/>
      <c r="N113" s="27"/>
    </row>
    <row r="114" spans="1:14" s="77" customFormat="1" x14ac:dyDescent="0.25">
      <c r="A114" s="30" t="s">
        <v>181</v>
      </c>
      <c r="B114" s="48" t="s">
        <v>182</v>
      </c>
      <c r="C114" s="30">
        <v>0</v>
      </c>
      <c r="D114" s="49" t="s">
        <v>117</v>
      </c>
      <c r="E114" s="61"/>
      <c r="F114" s="61">
        <f t="shared" si="6"/>
        <v>0</v>
      </c>
      <c r="G114" s="61" t="str">
        <f t="shared" si="7"/>
        <v/>
      </c>
      <c r="H114" s="27"/>
      <c r="I114" s="30"/>
      <c r="J114" s="30"/>
      <c r="K114" s="30"/>
      <c r="L114" s="27"/>
      <c r="M114" s="27"/>
      <c r="N114" s="27"/>
    </row>
    <row r="115" spans="1:14" s="77" customFormat="1" x14ac:dyDescent="0.25">
      <c r="A115" s="30" t="s">
        <v>183</v>
      </c>
      <c r="B115" s="48" t="s">
        <v>184</v>
      </c>
      <c r="C115" s="30">
        <v>0</v>
      </c>
      <c r="D115" s="49" t="s">
        <v>117</v>
      </c>
      <c r="E115" s="61"/>
      <c r="F115" s="61">
        <f t="shared" si="6"/>
        <v>0</v>
      </c>
      <c r="G115" s="61" t="str">
        <f t="shared" si="7"/>
        <v/>
      </c>
      <c r="H115" s="27"/>
      <c r="I115" s="30"/>
      <c r="J115" s="30"/>
      <c r="K115" s="30"/>
      <c r="L115" s="27"/>
      <c r="M115" s="27"/>
      <c r="N115" s="27"/>
    </row>
    <row r="116" spans="1:14" s="77" customFormat="1" x14ac:dyDescent="0.25">
      <c r="A116" s="30" t="s">
        <v>185</v>
      </c>
      <c r="B116" s="48" t="s">
        <v>186</v>
      </c>
      <c r="C116" s="30">
        <v>0</v>
      </c>
      <c r="D116" s="49" t="s">
        <v>117</v>
      </c>
      <c r="E116" s="61"/>
      <c r="F116" s="61">
        <f t="shared" si="6"/>
        <v>0</v>
      </c>
      <c r="G116" s="61" t="str">
        <f t="shared" si="7"/>
        <v/>
      </c>
      <c r="H116" s="27"/>
      <c r="I116" s="30"/>
      <c r="J116" s="30"/>
      <c r="K116" s="30"/>
      <c r="L116" s="27"/>
      <c r="M116" s="27"/>
      <c r="N116" s="27"/>
    </row>
    <row r="117" spans="1:14" s="77" customFormat="1" x14ac:dyDescent="0.25">
      <c r="A117" s="30" t="s">
        <v>187</v>
      </c>
      <c r="B117" s="48" t="s">
        <v>188</v>
      </c>
      <c r="C117" s="30">
        <v>0</v>
      </c>
      <c r="D117" s="49" t="s">
        <v>117</v>
      </c>
      <c r="E117" s="48"/>
      <c r="F117" s="61">
        <f t="shared" si="6"/>
        <v>0</v>
      </c>
      <c r="G117" s="61" t="str">
        <f t="shared" si="7"/>
        <v/>
      </c>
      <c r="H117" s="27"/>
      <c r="I117" s="30"/>
      <c r="J117" s="30"/>
      <c r="K117" s="30"/>
      <c r="L117" s="27"/>
      <c r="M117" s="27"/>
      <c r="N117" s="27"/>
    </row>
    <row r="118" spans="1:14" x14ac:dyDescent="0.25">
      <c r="A118" s="30" t="s">
        <v>189</v>
      </c>
      <c r="B118" s="48" t="s">
        <v>190</v>
      </c>
      <c r="C118" s="76">
        <v>49740.329513189747</v>
      </c>
      <c r="D118" s="49" t="s">
        <v>117</v>
      </c>
      <c r="E118" s="48"/>
      <c r="F118" s="61">
        <f t="shared" si="6"/>
        <v>1</v>
      </c>
      <c r="G118" s="61" t="str">
        <f t="shared" si="7"/>
        <v/>
      </c>
      <c r="H118" s="27"/>
      <c r="L118" s="27"/>
      <c r="M118" s="27"/>
    </row>
    <row r="119" spans="1:14" x14ac:dyDescent="0.25">
      <c r="A119" s="30" t="s">
        <v>191</v>
      </c>
      <c r="B119" s="48" t="s">
        <v>192</v>
      </c>
      <c r="C119" s="30">
        <v>0</v>
      </c>
      <c r="D119" s="49" t="s">
        <v>117</v>
      </c>
      <c r="E119" s="48"/>
      <c r="F119" s="61">
        <f t="shared" si="6"/>
        <v>0</v>
      </c>
      <c r="G119" s="61" t="str">
        <f t="shared" si="7"/>
        <v/>
      </c>
      <c r="H119" s="27"/>
      <c r="L119" s="27"/>
      <c r="M119" s="27"/>
    </row>
    <row r="120" spans="1:14" x14ac:dyDescent="0.25">
      <c r="A120" s="30" t="s">
        <v>193</v>
      </c>
      <c r="B120" s="48" t="s">
        <v>194</v>
      </c>
      <c r="C120" s="30">
        <v>0</v>
      </c>
      <c r="D120" s="49" t="s">
        <v>117</v>
      </c>
      <c r="E120" s="48"/>
      <c r="F120" s="61">
        <f t="shared" si="6"/>
        <v>0</v>
      </c>
      <c r="G120" s="61" t="str">
        <f t="shared" si="7"/>
        <v/>
      </c>
      <c r="H120" s="27"/>
      <c r="L120" s="27"/>
      <c r="M120" s="27"/>
    </row>
    <row r="121" spans="1:14" x14ac:dyDescent="0.25">
      <c r="A121" s="30" t="s">
        <v>195</v>
      </c>
      <c r="B121" s="48" t="s">
        <v>196</v>
      </c>
      <c r="C121" s="30">
        <v>0</v>
      </c>
      <c r="D121" s="49" t="s">
        <v>117</v>
      </c>
      <c r="E121" s="48"/>
      <c r="F121" s="61">
        <f t="shared" si="6"/>
        <v>0</v>
      </c>
      <c r="G121" s="61" t="str">
        <f t="shared" si="7"/>
        <v/>
      </c>
      <c r="H121" s="27"/>
      <c r="L121" s="27"/>
      <c r="M121" s="27"/>
    </row>
    <row r="122" spans="1:14" x14ac:dyDescent="0.25">
      <c r="A122" s="30" t="s">
        <v>197</v>
      </c>
      <c r="B122" s="48" t="s">
        <v>198</v>
      </c>
      <c r="C122" s="30">
        <v>0</v>
      </c>
      <c r="D122" s="49" t="s">
        <v>117</v>
      </c>
      <c r="E122" s="48"/>
      <c r="F122" s="61">
        <f t="shared" si="6"/>
        <v>0</v>
      </c>
      <c r="G122" s="61" t="str">
        <f t="shared" si="7"/>
        <v/>
      </c>
      <c r="H122" s="27"/>
      <c r="L122" s="27"/>
      <c r="M122" s="27"/>
    </row>
    <row r="123" spans="1:14" x14ac:dyDescent="0.25">
      <c r="A123" s="30" t="s">
        <v>199</v>
      </c>
      <c r="B123" s="48" t="s">
        <v>200</v>
      </c>
      <c r="C123" s="30">
        <v>0</v>
      </c>
      <c r="D123" s="49" t="s">
        <v>117</v>
      </c>
      <c r="E123" s="48"/>
      <c r="F123" s="61">
        <f t="shared" si="6"/>
        <v>0</v>
      </c>
      <c r="G123" s="61" t="str">
        <f t="shared" si="7"/>
        <v/>
      </c>
      <c r="H123" s="27"/>
      <c r="L123" s="27"/>
      <c r="M123" s="27"/>
    </row>
    <row r="124" spans="1:14" x14ac:dyDescent="0.25">
      <c r="A124" s="30" t="s">
        <v>201</v>
      </c>
      <c r="B124" s="48" t="s">
        <v>202</v>
      </c>
      <c r="C124" s="30">
        <v>0</v>
      </c>
      <c r="D124" s="49" t="s">
        <v>117</v>
      </c>
      <c r="E124" s="48"/>
      <c r="F124" s="61">
        <f t="shared" si="6"/>
        <v>0</v>
      </c>
      <c r="G124" s="61" t="str">
        <f t="shared" si="7"/>
        <v/>
      </c>
      <c r="H124" s="27"/>
      <c r="L124" s="27"/>
      <c r="M124" s="27"/>
    </row>
    <row r="125" spans="1:14" x14ac:dyDescent="0.25">
      <c r="A125" s="30" t="s">
        <v>203</v>
      </c>
      <c r="B125" s="48" t="s">
        <v>204</v>
      </c>
      <c r="C125" s="30">
        <v>0</v>
      </c>
      <c r="D125" s="49" t="s">
        <v>117</v>
      </c>
      <c r="E125" s="48"/>
      <c r="F125" s="61">
        <f t="shared" si="6"/>
        <v>0</v>
      </c>
      <c r="G125" s="61" t="str">
        <f t="shared" si="7"/>
        <v/>
      </c>
      <c r="H125" s="27"/>
      <c r="L125" s="27"/>
      <c r="M125" s="27"/>
    </row>
    <row r="126" spans="1:14" x14ac:dyDescent="0.25">
      <c r="A126" s="30" t="s">
        <v>205</v>
      </c>
      <c r="B126" s="48" t="s">
        <v>101</v>
      </c>
      <c r="C126" s="30">
        <v>0</v>
      </c>
      <c r="D126" s="49" t="s">
        <v>117</v>
      </c>
      <c r="E126" s="48"/>
      <c r="F126" s="61">
        <f t="shared" si="6"/>
        <v>0</v>
      </c>
      <c r="G126" s="61" t="str">
        <f t="shared" si="7"/>
        <v/>
      </c>
      <c r="H126" s="27"/>
      <c r="L126" s="27"/>
      <c r="M126" s="27"/>
    </row>
    <row r="127" spans="1:14" x14ac:dyDescent="0.25">
      <c r="A127" s="30" t="s">
        <v>206</v>
      </c>
      <c r="B127" s="73" t="s">
        <v>103</v>
      </c>
      <c r="C127" s="76">
        <f>SUM(C112:C126)</f>
        <v>49740.329513189747</v>
      </c>
      <c r="D127" s="30">
        <f>SUM(D112:D126)</f>
        <v>0</v>
      </c>
      <c r="E127" s="48"/>
      <c r="F127" s="59">
        <f>SUM(F112:F126)</f>
        <v>1</v>
      </c>
      <c r="G127" s="59">
        <f>SUM(G112:G126)</f>
        <v>0</v>
      </c>
      <c r="H127" s="27"/>
      <c r="L127" s="27"/>
      <c r="M127" s="27"/>
    </row>
    <row r="128" spans="1:14" outlineLevel="1" x14ac:dyDescent="0.25">
      <c r="A128" s="30" t="s">
        <v>207</v>
      </c>
      <c r="B128" s="65"/>
      <c r="E128" s="48"/>
      <c r="F128" s="61" t="str">
        <f>IF($C$127=0,"",IF(C128="[for completion]","",IF(C128="","",C128/$C$127)))</f>
        <v/>
      </c>
      <c r="G128" s="61" t="str">
        <f>IF($D$127=0,"",IF(D128="[for completion]","",IF(D128="","",D128/$D$127)))</f>
        <v/>
      </c>
      <c r="H128" s="27"/>
      <c r="L128" s="27"/>
      <c r="M128" s="27"/>
    </row>
    <row r="129" spans="1:14" outlineLevel="1" x14ac:dyDescent="0.25">
      <c r="A129" s="30" t="s">
        <v>208</v>
      </c>
      <c r="B129" s="65"/>
      <c r="E129" s="48"/>
      <c r="F129" s="61"/>
      <c r="G129" s="61" t="str">
        <f t="shared" ref="G129:G136" si="8">IF($D$127=0,"",IF(D129="[for completion]","",D129/$D$127))</f>
        <v/>
      </c>
      <c r="H129" s="27"/>
      <c r="L129" s="27"/>
      <c r="M129" s="27"/>
    </row>
    <row r="130" spans="1:14" outlineLevel="1" x14ac:dyDescent="0.25">
      <c r="A130" s="30" t="s">
        <v>209</v>
      </c>
      <c r="B130" s="65"/>
      <c r="E130" s="48"/>
      <c r="F130" s="61"/>
      <c r="G130" s="61" t="str">
        <f t="shared" si="8"/>
        <v/>
      </c>
      <c r="H130" s="27"/>
      <c r="L130" s="27"/>
      <c r="M130" s="27"/>
    </row>
    <row r="131" spans="1:14" outlineLevel="1" x14ac:dyDescent="0.25">
      <c r="A131" s="30" t="s">
        <v>210</v>
      </c>
      <c r="B131" s="65"/>
      <c r="E131" s="48"/>
      <c r="F131" s="61"/>
      <c r="G131" s="61" t="str">
        <f t="shared" si="8"/>
        <v/>
      </c>
      <c r="H131" s="27"/>
      <c r="L131" s="27"/>
      <c r="M131" s="27"/>
    </row>
    <row r="132" spans="1:14" outlineLevel="1" x14ac:dyDescent="0.25">
      <c r="A132" s="30" t="s">
        <v>211</v>
      </c>
      <c r="B132" s="65"/>
      <c r="E132" s="48"/>
      <c r="F132" s="61"/>
      <c r="G132" s="61" t="str">
        <f t="shared" si="8"/>
        <v/>
      </c>
      <c r="H132" s="27"/>
      <c r="L132" s="27"/>
      <c r="M132" s="27"/>
    </row>
    <row r="133" spans="1:14" outlineLevel="1" x14ac:dyDescent="0.25">
      <c r="A133" s="30" t="s">
        <v>212</v>
      </c>
      <c r="B133" s="65"/>
      <c r="E133" s="48"/>
      <c r="F133" s="61"/>
      <c r="G133" s="61" t="str">
        <f t="shared" si="8"/>
        <v/>
      </c>
      <c r="H133" s="27"/>
      <c r="L133" s="27"/>
      <c r="M133" s="27"/>
    </row>
    <row r="134" spans="1:14" outlineLevel="1" x14ac:dyDescent="0.25">
      <c r="A134" s="30" t="s">
        <v>213</v>
      </c>
      <c r="B134" s="65"/>
      <c r="E134" s="48"/>
      <c r="F134" s="61"/>
      <c r="G134" s="61" t="str">
        <f t="shared" si="8"/>
        <v/>
      </c>
      <c r="H134" s="27"/>
      <c r="L134" s="27"/>
      <c r="M134" s="27"/>
    </row>
    <row r="135" spans="1:14" outlineLevel="1" x14ac:dyDescent="0.25">
      <c r="A135" s="30" t="s">
        <v>214</v>
      </c>
      <c r="B135" s="65"/>
      <c r="E135" s="48"/>
      <c r="F135" s="61"/>
      <c r="G135" s="61" t="str">
        <f t="shared" si="8"/>
        <v/>
      </c>
      <c r="H135" s="27"/>
      <c r="L135" s="27"/>
      <c r="M135" s="27"/>
    </row>
    <row r="136" spans="1:14" outlineLevel="1" x14ac:dyDescent="0.25">
      <c r="A136" s="30" t="s">
        <v>215</v>
      </c>
      <c r="B136" s="65"/>
      <c r="C136" s="66"/>
      <c r="D136" s="66"/>
      <c r="E136" s="66"/>
      <c r="F136" s="61"/>
      <c r="G136" s="61" t="str">
        <f t="shared" si="8"/>
        <v/>
      </c>
      <c r="H136" s="27"/>
      <c r="L136" s="27"/>
      <c r="M136" s="27"/>
    </row>
    <row r="137" spans="1:14" ht="15" customHeight="1" x14ac:dyDescent="0.25">
      <c r="A137" s="51"/>
      <c r="B137" s="52" t="s">
        <v>216</v>
      </c>
      <c r="C137" s="54" t="s">
        <v>173</v>
      </c>
      <c r="D137" s="54" t="s">
        <v>174</v>
      </c>
      <c r="E137" s="53"/>
      <c r="F137" s="54" t="s">
        <v>175</v>
      </c>
      <c r="G137" s="54" t="s">
        <v>176</v>
      </c>
      <c r="H137" s="27"/>
      <c r="L137" s="27"/>
      <c r="M137" s="27"/>
    </row>
    <row r="138" spans="1:14" s="77" customFormat="1" x14ac:dyDescent="0.25">
      <c r="A138" s="30" t="s">
        <v>217</v>
      </c>
      <c r="B138" s="48" t="s">
        <v>178</v>
      </c>
      <c r="C138" s="76">
        <v>15580.879675</v>
      </c>
      <c r="D138" s="30" t="s">
        <v>117</v>
      </c>
      <c r="E138" s="61"/>
      <c r="F138" s="61">
        <f>IF($C$153=0,"",IF(C138="[for completion]","",IF(C138="","",C138/$C$153)))</f>
        <v>0.43155027870335888</v>
      </c>
      <c r="G138" s="61" t="str">
        <f>IF($D$153=0,"",IF(D138="[for completion]","",IF(D138="","",D138/$D$153)))</f>
        <v/>
      </c>
      <c r="H138" s="27"/>
      <c r="I138" s="30"/>
      <c r="J138" s="30"/>
      <c r="K138" s="30"/>
      <c r="L138" s="27"/>
      <c r="M138" s="27"/>
      <c r="N138" s="27"/>
    </row>
    <row r="139" spans="1:14" s="77" customFormat="1" x14ac:dyDescent="0.25">
      <c r="A139" s="30" t="s">
        <v>218</v>
      </c>
      <c r="B139" s="48" t="s">
        <v>180</v>
      </c>
      <c r="C139" s="76">
        <v>11971.325000000001</v>
      </c>
      <c r="D139" s="49" t="s">
        <v>117</v>
      </c>
      <c r="E139" s="61"/>
      <c r="F139" s="61">
        <f t="shared" ref="F139:F152" si="9">IF($C$153=0,"",IF(C139="[for completion]","",IF(C139="","",C139/$C$153)))</f>
        <v>0.33157490128672651</v>
      </c>
      <c r="G139" s="61" t="str">
        <f t="shared" ref="G139:G152" si="10">IF($D$153=0,"",IF(D139="[for completion]","",IF(D139="","",D139/$D$153)))</f>
        <v/>
      </c>
      <c r="H139" s="27"/>
      <c r="I139" s="30"/>
      <c r="J139" s="30"/>
      <c r="K139" s="30"/>
      <c r="L139" s="27"/>
      <c r="M139" s="27"/>
      <c r="N139" s="27"/>
    </row>
    <row r="140" spans="1:14" s="77" customFormat="1" x14ac:dyDescent="0.25">
      <c r="A140" s="30" t="s">
        <v>219</v>
      </c>
      <c r="B140" s="48" t="s">
        <v>182</v>
      </c>
      <c r="C140" s="76">
        <v>3804.2319200000002</v>
      </c>
      <c r="D140" s="49" t="s">
        <v>117</v>
      </c>
      <c r="E140" s="61"/>
      <c r="F140" s="61">
        <f t="shared" si="9"/>
        <v>0.10536743621493978</v>
      </c>
      <c r="G140" s="61" t="str">
        <f t="shared" si="10"/>
        <v/>
      </c>
      <c r="H140" s="27"/>
      <c r="I140" s="30"/>
      <c r="J140" s="30"/>
      <c r="K140" s="30"/>
      <c r="L140" s="27"/>
      <c r="M140" s="27"/>
      <c r="N140" s="27"/>
    </row>
    <row r="141" spans="1:14" s="77" customFormat="1" x14ac:dyDescent="0.25">
      <c r="A141" s="30" t="s">
        <v>220</v>
      </c>
      <c r="B141" s="48" t="s">
        <v>184</v>
      </c>
      <c r="C141" s="76">
        <v>0</v>
      </c>
      <c r="D141" s="49" t="s">
        <v>117</v>
      </c>
      <c r="E141" s="61"/>
      <c r="F141" s="61">
        <f t="shared" si="9"/>
        <v>0</v>
      </c>
      <c r="G141" s="61" t="str">
        <f t="shared" si="10"/>
        <v/>
      </c>
      <c r="H141" s="27"/>
      <c r="I141" s="30"/>
      <c r="J141" s="30"/>
      <c r="K141" s="30"/>
      <c r="L141" s="27"/>
      <c r="M141" s="27"/>
      <c r="N141" s="27"/>
    </row>
    <row r="142" spans="1:14" s="77" customFormat="1" x14ac:dyDescent="0.25">
      <c r="A142" s="30" t="s">
        <v>221</v>
      </c>
      <c r="B142" s="48" t="s">
        <v>186</v>
      </c>
      <c r="C142" s="76">
        <v>0</v>
      </c>
      <c r="D142" s="49" t="s">
        <v>117</v>
      </c>
      <c r="E142" s="61"/>
      <c r="F142" s="61">
        <f t="shared" si="9"/>
        <v>0</v>
      </c>
      <c r="G142" s="61" t="str">
        <f t="shared" si="10"/>
        <v/>
      </c>
      <c r="H142" s="27"/>
      <c r="I142" s="30"/>
      <c r="J142" s="30"/>
      <c r="K142" s="30"/>
      <c r="L142" s="27"/>
      <c r="M142" s="27"/>
      <c r="N142" s="27"/>
    </row>
    <row r="143" spans="1:14" s="77" customFormat="1" x14ac:dyDescent="0.25">
      <c r="A143" s="30" t="s">
        <v>222</v>
      </c>
      <c r="B143" s="48" t="s">
        <v>188</v>
      </c>
      <c r="C143" s="76">
        <v>998</v>
      </c>
      <c r="D143" s="49" t="s">
        <v>117</v>
      </c>
      <c r="E143" s="48"/>
      <c r="F143" s="61">
        <f t="shared" si="9"/>
        <v>2.7642032229862026E-2</v>
      </c>
      <c r="G143" s="61" t="str">
        <f t="shared" si="10"/>
        <v/>
      </c>
      <c r="H143" s="27"/>
      <c r="I143" s="30"/>
      <c r="J143" s="30"/>
      <c r="K143" s="30"/>
      <c r="L143" s="27"/>
      <c r="M143" s="27"/>
      <c r="N143" s="27"/>
    </row>
    <row r="144" spans="1:14" x14ac:dyDescent="0.25">
      <c r="A144" s="30" t="s">
        <v>223</v>
      </c>
      <c r="B144" s="48" t="s">
        <v>190</v>
      </c>
      <c r="C144" s="76">
        <v>3750</v>
      </c>
      <c r="D144" s="49" t="s">
        <v>117</v>
      </c>
      <c r="E144" s="48"/>
      <c r="F144" s="61">
        <f t="shared" si="9"/>
        <v>0.10386535156511283</v>
      </c>
      <c r="G144" s="61" t="str">
        <f t="shared" si="10"/>
        <v/>
      </c>
      <c r="H144" s="27"/>
      <c r="L144" s="27"/>
      <c r="M144" s="27"/>
    </row>
    <row r="145" spans="1:13" x14ac:dyDescent="0.25">
      <c r="A145" s="30" t="s">
        <v>224</v>
      </c>
      <c r="B145" s="48" t="s">
        <v>192</v>
      </c>
      <c r="C145" s="76">
        <v>0</v>
      </c>
      <c r="D145" s="49" t="s">
        <v>117</v>
      </c>
      <c r="E145" s="48"/>
      <c r="F145" s="61">
        <f t="shared" si="9"/>
        <v>0</v>
      </c>
      <c r="G145" s="61" t="str">
        <f t="shared" si="10"/>
        <v/>
      </c>
      <c r="H145" s="27"/>
      <c r="L145" s="27"/>
      <c r="M145" s="27"/>
    </row>
    <row r="146" spans="1:13" x14ac:dyDescent="0.25">
      <c r="A146" s="30" t="s">
        <v>225</v>
      </c>
      <c r="B146" s="48" t="s">
        <v>194</v>
      </c>
      <c r="C146" s="76">
        <v>0</v>
      </c>
      <c r="D146" s="49" t="s">
        <v>117</v>
      </c>
      <c r="E146" s="48"/>
      <c r="F146" s="61">
        <f t="shared" si="9"/>
        <v>0</v>
      </c>
      <c r="G146" s="61" t="str">
        <f t="shared" si="10"/>
        <v/>
      </c>
      <c r="H146" s="27"/>
      <c r="L146" s="27"/>
      <c r="M146" s="27"/>
    </row>
    <row r="147" spans="1:13" x14ac:dyDescent="0.25">
      <c r="A147" s="30" t="s">
        <v>226</v>
      </c>
      <c r="B147" s="48" t="s">
        <v>196</v>
      </c>
      <c r="C147" s="76">
        <v>0</v>
      </c>
      <c r="D147" s="49" t="s">
        <v>117</v>
      </c>
      <c r="E147" s="48"/>
      <c r="F147" s="61">
        <f t="shared" si="9"/>
        <v>0</v>
      </c>
      <c r="G147" s="61" t="str">
        <f t="shared" si="10"/>
        <v/>
      </c>
      <c r="H147" s="27"/>
      <c r="L147" s="27"/>
      <c r="M147" s="27"/>
    </row>
    <row r="148" spans="1:13" x14ac:dyDescent="0.25">
      <c r="A148" s="30" t="s">
        <v>227</v>
      </c>
      <c r="B148" s="48" t="s">
        <v>198</v>
      </c>
      <c r="C148" s="76">
        <v>0</v>
      </c>
      <c r="D148" s="49" t="s">
        <v>117</v>
      </c>
      <c r="E148" s="48"/>
      <c r="F148" s="61">
        <f t="shared" si="9"/>
        <v>0</v>
      </c>
      <c r="G148" s="61" t="str">
        <f t="shared" si="10"/>
        <v/>
      </c>
      <c r="H148" s="27"/>
      <c r="L148" s="27"/>
      <c r="M148" s="27"/>
    </row>
    <row r="149" spans="1:13" x14ac:dyDescent="0.25">
      <c r="A149" s="30" t="s">
        <v>228</v>
      </c>
      <c r="B149" s="48" t="s">
        <v>200</v>
      </c>
      <c r="C149" s="76">
        <v>0</v>
      </c>
      <c r="D149" s="49" t="s">
        <v>117</v>
      </c>
      <c r="E149" s="48"/>
      <c r="F149" s="61">
        <f t="shared" si="9"/>
        <v>0</v>
      </c>
      <c r="G149" s="61" t="str">
        <f t="shared" si="10"/>
        <v/>
      </c>
      <c r="H149" s="27"/>
      <c r="L149" s="27"/>
      <c r="M149" s="27"/>
    </row>
    <row r="150" spans="1:13" x14ac:dyDescent="0.25">
      <c r="A150" s="30" t="s">
        <v>229</v>
      </c>
      <c r="B150" s="48" t="s">
        <v>202</v>
      </c>
      <c r="C150" s="76">
        <v>0</v>
      </c>
      <c r="D150" s="49" t="s">
        <v>117</v>
      </c>
      <c r="E150" s="48"/>
      <c r="F150" s="61">
        <f t="shared" si="9"/>
        <v>0</v>
      </c>
      <c r="G150" s="61" t="str">
        <f t="shared" si="10"/>
        <v/>
      </c>
      <c r="H150" s="27"/>
      <c r="L150" s="27"/>
      <c r="M150" s="27"/>
    </row>
    <row r="151" spans="1:13" x14ac:dyDescent="0.25">
      <c r="A151" s="30" t="s">
        <v>230</v>
      </c>
      <c r="B151" s="48" t="s">
        <v>204</v>
      </c>
      <c r="C151" s="76">
        <v>0</v>
      </c>
      <c r="D151" s="49" t="s">
        <v>117</v>
      </c>
      <c r="E151" s="48"/>
      <c r="F151" s="61">
        <f t="shared" si="9"/>
        <v>0</v>
      </c>
      <c r="G151" s="61" t="str">
        <f t="shared" si="10"/>
        <v/>
      </c>
      <c r="H151" s="27"/>
      <c r="L151" s="27"/>
      <c r="M151" s="27"/>
    </row>
    <row r="152" spans="1:13" x14ac:dyDescent="0.25">
      <c r="A152" s="30" t="s">
        <v>231</v>
      </c>
      <c r="B152" s="48" t="s">
        <v>101</v>
      </c>
      <c r="C152" s="76">
        <v>0</v>
      </c>
      <c r="D152" s="49" t="s">
        <v>117</v>
      </c>
      <c r="E152" s="48"/>
      <c r="F152" s="61">
        <f t="shared" si="9"/>
        <v>0</v>
      </c>
      <c r="G152" s="61" t="str">
        <f t="shared" si="10"/>
        <v/>
      </c>
      <c r="H152" s="27"/>
      <c r="L152" s="27"/>
      <c r="M152" s="27"/>
    </row>
    <row r="153" spans="1:13" x14ac:dyDescent="0.25">
      <c r="A153" s="30" t="s">
        <v>232</v>
      </c>
      <c r="B153" s="73" t="s">
        <v>103</v>
      </c>
      <c r="C153" s="76">
        <f>SUM(C138:C152)</f>
        <v>36104.436594999999</v>
      </c>
      <c r="D153" s="30">
        <f>SUM(D138:D152)</f>
        <v>0</v>
      </c>
      <c r="E153" s="48"/>
      <c r="F153" s="59">
        <f>SUM(F138:F152)</f>
        <v>1</v>
      </c>
      <c r="G153" s="59">
        <f>SUM(G138:G152)</f>
        <v>0</v>
      </c>
      <c r="H153" s="27"/>
      <c r="L153" s="27"/>
      <c r="M153" s="27"/>
    </row>
    <row r="154" spans="1:13" outlineLevel="1" x14ac:dyDescent="0.25">
      <c r="A154" s="30" t="s">
        <v>233</v>
      </c>
      <c r="B154" s="65"/>
      <c r="E154" s="48"/>
      <c r="F154" s="61" t="str">
        <f>IF($C$153=0,"",IF(C154="[for completion]","",IF(C154="","",C154/$C$153)))</f>
        <v/>
      </c>
      <c r="G154" s="61" t="str">
        <f>IF($D$153=0,"",IF(D154="[for completion]","",IF(D154="","",D154/$D$153)))</f>
        <v/>
      </c>
      <c r="H154" s="27"/>
      <c r="L154" s="27"/>
      <c r="M154" s="27"/>
    </row>
    <row r="155" spans="1:13" outlineLevel="1" x14ac:dyDescent="0.25">
      <c r="A155" s="30" t="s">
        <v>234</v>
      </c>
      <c r="B155" s="65"/>
      <c r="E155" s="48"/>
      <c r="F155" s="61" t="str">
        <f t="shared" ref="F155:F162" si="11">IF($C$153=0,"",IF(C155="[for completion]","",IF(C155="","",C155/$C$153)))</f>
        <v/>
      </c>
      <c r="G155" s="61" t="str">
        <f t="shared" ref="G155:G162" si="12">IF($D$153=0,"",IF(D155="[for completion]","",IF(D155="","",D155/$D$153)))</f>
        <v/>
      </c>
      <c r="H155" s="27"/>
      <c r="L155" s="27"/>
      <c r="M155" s="27"/>
    </row>
    <row r="156" spans="1:13" outlineLevel="1" x14ac:dyDescent="0.25">
      <c r="A156" s="30" t="s">
        <v>235</v>
      </c>
      <c r="B156" s="65"/>
      <c r="E156" s="48"/>
      <c r="F156" s="61" t="str">
        <f t="shared" si="11"/>
        <v/>
      </c>
      <c r="G156" s="61" t="str">
        <f t="shared" si="12"/>
        <v/>
      </c>
      <c r="H156" s="27"/>
      <c r="L156" s="27"/>
      <c r="M156" s="27"/>
    </row>
    <row r="157" spans="1:13" outlineLevel="1" x14ac:dyDescent="0.25">
      <c r="A157" s="30" t="s">
        <v>236</v>
      </c>
      <c r="B157" s="65"/>
      <c r="E157" s="48"/>
      <c r="F157" s="61" t="str">
        <f t="shared" si="11"/>
        <v/>
      </c>
      <c r="G157" s="61" t="str">
        <f t="shared" si="12"/>
        <v/>
      </c>
      <c r="H157" s="27"/>
      <c r="L157" s="27"/>
      <c r="M157" s="27"/>
    </row>
    <row r="158" spans="1:13" outlineLevel="1" x14ac:dyDescent="0.25">
      <c r="A158" s="30" t="s">
        <v>237</v>
      </c>
      <c r="B158" s="65"/>
      <c r="E158" s="48"/>
      <c r="F158" s="61" t="str">
        <f t="shared" si="11"/>
        <v/>
      </c>
      <c r="G158" s="61" t="str">
        <f t="shared" si="12"/>
        <v/>
      </c>
      <c r="H158" s="27"/>
      <c r="L158" s="27"/>
      <c r="M158" s="27"/>
    </row>
    <row r="159" spans="1:13" outlineLevel="1" x14ac:dyDescent="0.25">
      <c r="A159" s="30" t="s">
        <v>238</v>
      </c>
      <c r="B159" s="65"/>
      <c r="E159" s="48"/>
      <c r="F159" s="61" t="str">
        <f t="shared" si="11"/>
        <v/>
      </c>
      <c r="G159" s="61" t="str">
        <f t="shared" si="12"/>
        <v/>
      </c>
      <c r="H159" s="27"/>
      <c r="L159" s="27"/>
      <c r="M159" s="27"/>
    </row>
    <row r="160" spans="1:13" outlineLevel="1" x14ac:dyDescent="0.25">
      <c r="A160" s="30" t="s">
        <v>239</v>
      </c>
      <c r="B160" s="65"/>
      <c r="E160" s="48"/>
      <c r="F160" s="61" t="str">
        <f t="shared" si="11"/>
        <v/>
      </c>
      <c r="G160" s="61" t="str">
        <f t="shared" si="12"/>
        <v/>
      </c>
      <c r="H160" s="27"/>
      <c r="L160" s="27"/>
      <c r="M160" s="27"/>
    </row>
    <row r="161" spans="1:13" outlineLevel="1" x14ac:dyDescent="0.25">
      <c r="A161" s="30" t="s">
        <v>240</v>
      </c>
      <c r="B161" s="65"/>
      <c r="E161" s="48"/>
      <c r="F161" s="61" t="str">
        <f t="shared" si="11"/>
        <v/>
      </c>
      <c r="G161" s="61" t="str">
        <f t="shared" si="12"/>
        <v/>
      </c>
      <c r="H161" s="27"/>
      <c r="L161" s="27"/>
      <c r="M161" s="27"/>
    </row>
    <row r="162" spans="1:13" outlineLevel="1" x14ac:dyDescent="0.25">
      <c r="A162" s="30" t="s">
        <v>241</v>
      </c>
      <c r="B162" s="65"/>
      <c r="C162" s="66"/>
      <c r="D162" s="66"/>
      <c r="E162" s="66"/>
      <c r="F162" s="61" t="str">
        <f t="shared" si="11"/>
        <v/>
      </c>
      <c r="G162" s="61" t="str">
        <f t="shared" si="12"/>
        <v/>
      </c>
      <c r="H162" s="27"/>
      <c r="L162" s="27"/>
      <c r="M162" s="27"/>
    </row>
    <row r="163" spans="1:13" ht="15" customHeight="1" x14ac:dyDescent="0.25">
      <c r="A163" s="51"/>
      <c r="B163" s="52" t="s">
        <v>242</v>
      </c>
      <c r="C163" s="57" t="s">
        <v>173</v>
      </c>
      <c r="D163" s="57" t="s">
        <v>174</v>
      </c>
      <c r="E163" s="53"/>
      <c r="F163" s="57" t="s">
        <v>175</v>
      </c>
      <c r="G163" s="57" t="s">
        <v>176</v>
      </c>
      <c r="H163" s="27"/>
      <c r="L163" s="27"/>
      <c r="M163" s="27"/>
    </row>
    <row r="164" spans="1:13" x14ac:dyDescent="0.25">
      <c r="A164" s="30" t="s">
        <v>243</v>
      </c>
      <c r="B164" s="27" t="s">
        <v>244</v>
      </c>
      <c r="C164" s="76">
        <v>30962.872595000001</v>
      </c>
      <c r="D164" s="30" t="s">
        <v>117</v>
      </c>
      <c r="E164" s="78"/>
      <c r="F164" s="61">
        <f>IF($C$167=0,"",IF(C164="[for completion]","",IF(C164="","",C164/$C$167)))</f>
        <v>0.85759190601212598</v>
      </c>
      <c r="G164" s="61" t="str">
        <f>IF($D$167=0,"",IF(D164="[for completion]","",IF(D164="","",D164/$D$167)))</f>
        <v/>
      </c>
      <c r="H164" s="27"/>
      <c r="L164" s="27"/>
      <c r="M164" s="27"/>
    </row>
    <row r="165" spans="1:13" x14ac:dyDescent="0.25">
      <c r="A165" s="30" t="s">
        <v>245</v>
      </c>
      <c r="B165" s="27" t="s">
        <v>246</v>
      </c>
      <c r="C165" s="76">
        <v>5141.5640000000003</v>
      </c>
      <c r="D165" s="49" t="s">
        <v>117</v>
      </c>
      <c r="E165" s="78"/>
      <c r="F165" s="61">
        <f t="shared" ref="F165:F166" si="13">IF($C$167=0,"",IF(C165="[for completion]","",IF(C165="","",C165/$C$167)))</f>
        <v>0.14240809398787407</v>
      </c>
      <c r="G165" s="61" t="str">
        <f t="shared" ref="G165:G166" si="14">IF($D$167=0,"",IF(D165="[for completion]","",IF(D165="","",D165/$D$167)))</f>
        <v/>
      </c>
      <c r="H165" s="27"/>
      <c r="L165" s="27"/>
      <c r="M165" s="27"/>
    </row>
    <row r="166" spans="1:13" x14ac:dyDescent="0.25">
      <c r="A166" s="30" t="s">
        <v>247</v>
      </c>
      <c r="B166" s="27" t="s">
        <v>101</v>
      </c>
      <c r="C166" s="76">
        <v>0</v>
      </c>
      <c r="D166" s="49" t="s">
        <v>117</v>
      </c>
      <c r="E166" s="78"/>
      <c r="F166" s="61">
        <f t="shared" si="13"/>
        <v>0</v>
      </c>
      <c r="G166" s="61" t="str">
        <f t="shared" si="14"/>
        <v/>
      </c>
      <c r="H166" s="27"/>
      <c r="L166" s="27"/>
      <c r="M166" s="27"/>
    </row>
    <row r="167" spans="1:13" x14ac:dyDescent="0.25">
      <c r="A167" s="30" t="s">
        <v>248</v>
      </c>
      <c r="B167" s="79" t="s">
        <v>103</v>
      </c>
      <c r="C167" s="76">
        <f>SUM(C164:C166)</f>
        <v>36104.436594999999</v>
      </c>
      <c r="D167" s="27">
        <f>SUM(D164:D166)</f>
        <v>0</v>
      </c>
      <c r="E167" s="78"/>
      <c r="F167" s="78">
        <f>SUM(F164:F166)</f>
        <v>1</v>
      </c>
      <c r="G167" s="78">
        <f>SUM(G164:G166)</f>
        <v>0</v>
      </c>
      <c r="H167" s="27"/>
      <c r="L167" s="27"/>
      <c r="M167" s="27"/>
    </row>
    <row r="168" spans="1:13" outlineLevel="1" x14ac:dyDescent="0.25">
      <c r="A168" s="30" t="s">
        <v>249</v>
      </c>
      <c r="B168" s="79"/>
      <c r="C168" s="27"/>
      <c r="D168" s="27"/>
      <c r="E168" s="78"/>
      <c r="F168" s="78"/>
      <c r="G168" s="71"/>
      <c r="H168" s="27"/>
      <c r="L168" s="27"/>
      <c r="M168" s="27"/>
    </row>
    <row r="169" spans="1:13" outlineLevel="1" x14ac:dyDescent="0.25">
      <c r="A169" s="30" t="s">
        <v>250</v>
      </c>
      <c r="B169" s="79"/>
      <c r="C169" s="27"/>
      <c r="D169" s="27"/>
      <c r="E169" s="78"/>
      <c r="F169" s="78"/>
      <c r="G169" s="71"/>
      <c r="H169" s="27"/>
      <c r="L169" s="27"/>
      <c r="M169" s="27"/>
    </row>
    <row r="170" spans="1:13" outlineLevel="1" x14ac:dyDescent="0.25">
      <c r="A170" s="30" t="s">
        <v>251</v>
      </c>
      <c r="B170" s="79"/>
      <c r="C170" s="27"/>
      <c r="D170" s="27"/>
      <c r="E170" s="78"/>
      <c r="F170" s="78"/>
      <c r="G170" s="71"/>
      <c r="H170" s="27"/>
      <c r="L170" s="27"/>
      <c r="M170" s="27"/>
    </row>
    <row r="171" spans="1:13" outlineLevel="1" x14ac:dyDescent="0.25">
      <c r="A171" s="30" t="s">
        <v>252</v>
      </c>
      <c r="B171" s="79"/>
      <c r="C171" s="27"/>
      <c r="D171" s="27"/>
      <c r="E171" s="78"/>
      <c r="F171" s="78"/>
      <c r="G171" s="71"/>
      <c r="H171" s="27"/>
      <c r="L171" s="27"/>
      <c r="M171" s="27"/>
    </row>
    <row r="172" spans="1:13" outlineLevel="1" x14ac:dyDescent="0.25">
      <c r="A172" s="30" t="s">
        <v>253</v>
      </c>
      <c r="B172" s="79"/>
      <c r="C172" s="27"/>
      <c r="D172" s="27"/>
      <c r="E172" s="78"/>
      <c r="F172" s="78"/>
      <c r="G172" s="71"/>
      <c r="H172" s="27"/>
      <c r="L172" s="27"/>
      <c r="M172" s="27"/>
    </row>
    <row r="173" spans="1:13" ht="15" customHeight="1" x14ac:dyDescent="0.25">
      <c r="A173" s="51"/>
      <c r="B173" s="52" t="s">
        <v>254</v>
      </c>
      <c r="C173" s="51" t="s">
        <v>62</v>
      </c>
      <c r="D173" s="51"/>
      <c r="E173" s="53"/>
      <c r="F173" s="54" t="s">
        <v>255</v>
      </c>
      <c r="G173" s="54"/>
      <c r="H173" s="27"/>
      <c r="L173" s="27"/>
      <c r="M173" s="27"/>
    </row>
    <row r="174" spans="1:13" ht="15" customHeight="1" x14ac:dyDescent="0.25">
      <c r="A174" s="30" t="s">
        <v>256</v>
      </c>
      <c r="B174" s="48" t="s">
        <v>257</v>
      </c>
      <c r="C174" s="30">
        <v>0</v>
      </c>
      <c r="D174" s="44"/>
      <c r="E174" s="36"/>
      <c r="F174" s="61" t="str">
        <f>IF($C$179=0,"",IF(C174="[for completion]","",C174/$C$179))</f>
        <v/>
      </c>
      <c r="G174" s="61"/>
      <c r="H174" s="27"/>
      <c r="L174" s="27"/>
      <c r="M174" s="27"/>
    </row>
    <row r="175" spans="1:13" ht="30.75" customHeight="1" x14ac:dyDescent="0.25">
      <c r="A175" s="30" t="s">
        <v>258</v>
      </c>
      <c r="B175" s="48" t="s">
        <v>259</v>
      </c>
      <c r="C175" s="49">
        <v>0</v>
      </c>
      <c r="E175" s="64"/>
      <c r="F175" s="61" t="str">
        <f>IF($C$179=0,"",IF(C175="[for completion]","",C175/$C$179))</f>
        <v/>
      </c>
      <c r="G175" s="61"/>
      <c r="H175" s="27"/>
      <c r="L175" s="27"/>
      <c r="M175" s="27"/>
    </row>
    <row r="176" spans="1:13" x14ac:dyDescent="0.25">
      <c r="A176" s="30" t="s">
        <v>260</v>
      </c>
      <c r="B176" s="48" t="s">
        <v>261</v>
      </c>
      <c r="C176" s="49">
        <v>0</v>
      </c>
      <c r="E176" s="64"/>
      <c r="F176" s="61"/>
      <c r="G176" s="61"/>
      <c r="H176" s="27"/>
      <c r="L176" s="27"/>
      <c r="M176" s="27"/>
    </row>
    <row r="177" spans="1:13" x14ac:dyDescent="0.25">
      <c r="A177" s="30" t="s">
        <v>262</v>
      </c>
      <c r="B177" s="48" t="s">
        <v>263</v>
      </c>
      <c r="C177" s="49">
        <v>0</v>
      </c>
      <c r="E177" s="64"/>
      <c r="F177" s="61" t="str">
        <f t="shared" ref="F177:F187" si="15">IF($C$179=0,"",IF(C177="[for completion]","",C177/$C$179))</f>
        <v/>
      </c>
      <c r="G177" s="61"/>
      <c r="H177" s="27"/>
      <c r="L177" s="27"/>
      <c r="M177" s="27"/>
    </row>
    <row r="178" spans="1:13" x14ac:dyDescent="0.25">
      <c r="A178" s="30" t="s">
        <v>264</v>
      </c>
      <c r="B178" s="48" t="s">
        <v>101</v>
      </c>
      <c r="C178" s="49">
        <v>0</v>
      </c>
      <c r="E178" s="64"/>
      <c r="F178" s="61" t="str">
        <f t="shared" si="15"/>
        <v/>
      </c>
      <c r="G178" s="61"/>
      <c r="H178" s="27"/>
      <c r="L178" s="27"/>
      <c r="M178" s="27"/>
    </row>
    <row r="179" spans="1:13" x14ac:dyDescent="0.25">
      <c r="A179" s="30" t="s">
        <v>265</v>
      </c>
      <c r="B179" s="73" t="s">
        <v>103</v>
      </c>
      <c r="C179" s="48">
        <f>SUM(C174:C178)</f>
        <v>0</v>
      </c>
      <c r="E179" s="64"/>
      <c r="F179" s="64">
        <f>SUM(F174:F178)</f>
        <v>0</v>
      </c>
      <c r="G179" s="61"/>
      <c r="H179" s="27"/>
      <c r="L179" s="27"/>
      <c r="M179" s="27"/>
    </row>
    <row r="180" spans="1:13" outlineLevel="1" x14ac:dyDescent="0.25">
      <c r="A180" s="30" t="s">
        <v>266</v>
      </c>
      <c r="B180" s="80"/>
      <c r="E180" s="64"/>
      <c r="F180" s="61" t="str">
        <f t="shared" si="15"/>
        <v/>
      </c>
      <c r="G180" s="61"/>
      <c r="H180" s="27"/>
      <c r="L180" s="27"/>
      <c r="M180" s="27"/>
    </row>
    <row r="181" spans="1:13" s="80" customFormat="1" outlineLevel="1" x14ac:dyDescent="0.25">
      <c r="A181" s="30" t="s">
        <v>267</v>
      </c>
      <c r="F181" s="61" t="str">
        <f t="shared" si="15"/>
        <v/>
      </c>
    </row>
    <row r="182" spans="1:13" outlineLevel="1" x14ac:dyDescent="0.25">
      <c r="A182" s="30" t="s">
        <v>268</v>
      </c>
      <c r="B182" s="80"/>
      <c r="E182" s="64"/>
      <c r="F182" s="61" t="str">
        <f t="shared" si="15"/>
        <v/>
      </c>
      <c r="G182" s="61"/>
      <c r="H182" s="27"/>
      <c r="L182" s="27"/>
      <c r="M182" s="27"/>
    </row>
    <row r="183" spans="1:13" outlineLevel="1" x14ac:dyDescent="0.25">
      <c r="A183" s="30" t="s">
        <v>269</v>
      </c>
      <c r="B183" s="80"/>
      <c r="E183" s="64"/>
      <c r="F183" s="61" t="str">
        <f t="shared" si="15"/>
        <v/>
      </c>
      <c r="G183" s="61"/>
      <c r="H183" s="27"/>
      <c r="L183" s="27"/>
      <c r="M183" s="27"/>
    </row>
    <row r="184" spans="1:13" s="80" customFormat="1" outlineLevel="1" x14ac:dyDescent="0.25">
      <c r="A184" s="30" t="s">
        <v>270</v>
      </c>
      <c r="F184" s="61" t="str">
        <f t="shared" si="15"/>
        <v/>
      </c>
    </row>
    <row r="185" spans="1:13" outlineLevel="1" x14ac:dyDescent="0.25">
      <c r="A185" s="30" t="s">
        <v>271</v>
      </c>
      <c r="B185" s="80"/>
      <c r="E185" s="64"/>
      <c r="F185" s="61" t="str">
        <f t="shared" si="15"/>
        <v/>
      </c>
      <c r="G185" s="61"/>
      <c r="H185" s="27"/>
      <c r="L185" s="27"/>
      <c r="M185" s="27"/>
    </row>
    <row r="186" spans="1:13" outlineLevel="1" x14ac:dyDescent="0.25">
      <c r="A186" s="30" t="s">
        <v>272</v>
      </c>
      <c r="B186" s="80"/>
      <c r="E186" s="64"/>
      <c r="F186" s="61" t="str">
        <f t="shared" si="15"/>
        <v/>
      </c>
      <c r="G186" s="61"/>
      <c r="H186" s="27"/>
      <c r="L186" s="27"/>
      <c r="M186" s="27"/>
    </row>
    <row r="187" spans="1:13" outlineLevel="1" x14ac:dyDescent="0.25">
      <c r="A187" s="30" t="s">
        <v>273</v>
      </c>
      <c r="B187" s="80"/>
      <c r="E187" s="64"/>
      <c r="F187" s="61" t="str">
        <f t="shared" si="15"/>
        <v/>
      </c>
      <c r="G187" s="61"/>
      <c r="H187" s="27"/>
      <c r="L187" s="27"/>
      <c r="M187" s="27"/>
    </row>
    <row r="188" spans="1:13" outlineLevel="1" x14ac:dyDescent="0.25">
      <c r="A188" s="30" t="s">
        <v>274</v>
      </c>
      <c r="B188" s="80"/>
      <c r="E188" s="64"/>
      <c r="F188" s="61"/>
      <c r="G188" s="61"/>
      <c r="H188" s="27"/>
      <c r="L188" s="27"/>
      <c r="M188" s="27"/>
    </row>
    <row r="189" spans="1:13" outlineLevel="1" x14ac:dyDescent="0.25">
      <c r="A189" s="30" t="s">
        <v>275</v>
      </c>
      <c r="B189" s="80"/>
      <c r="E189" s="64"/>
      <c r="F189" s="61"/>
      <c r="G189" s="61"/>
      <c r="H189" s="27"/>
      <c r="L189" s="27"/>
      <c r="M189" s="27"/>
    </row>
    <row r="190" spans="1:13" outlineLevel="1" x14ac:dyDescent="0.25">
      <c r="A190" s="30" t="s">
        <v>276</v>
      </c>
      <c r="B190" s="80"/>
      <c r="E190" s="64"/>
      <c r="F190" s="61"/>
      <c r="G190" s="61"/>
      <c r="H190" s="27"/>
      <c r="L190" s="27"/>
      <c r="M190" s="27"/>
    </row>
    <row r="191" spans="1:13" outlineLevel="1" x14ac:dyDescent="0.25">
      <c r="A191" s="30" t="s">
        <v>277</v>
      </c>
      <c r="B191" s="65"/>
      <c r="E191" s="64"/>
      <c r="F191" s="61"/>
      <c r="G191" s="61"/>
      <c r="H191" s="27"/>
      <c r="L191" s="27"/>
      <c r="M191" s="27"/>
    </row>
    <row r="192" spans="1:13" ht="15" customHeight="1" x14ac:dyDescent="0.25">
      <c r="A192" s="51"/>
      <c r="B192" s="52" t="s">
        <v>278</v>
      </c>
      <c r="C192" s="51" t="s">
        <v>62</v>
      </c>
      <c r="D192" s="51"/>
      <c r="E192" s="53"/>
      <c r="F192" s="54" t="s">
        <v>255</v>
      </c>
      <c r="G192" s="54"/>
      <c r="H192" s="27"/>
      <c r="L192" s="27"/>
      <c r="M192" s="27"/>
    </row>
    <row r="193" spans="1:13" x14ac:dyDescent="0.25">
      <c r="A193" s="30" t="s">
        <v>279</v>
      </c>
      <c r="B193" s="48" t="s">
        <v>280</v>
      </c>
      <c r="C193" s="30">
        <v>0</v>
      </c>
      <c r="E193" s="60"/>
      <c r="F193" s="61" t="str">
        <f t="shared" ref="F193:F206" si="16">IF($C$208=0,"",IF(C193="[for completion]","",C193/$C$208))</f>
        <v/>
      </c>
      <c r="G193" s="61"/>
      <c r="H193" s="27"/>
      <c r="L193" s="27"/>
      <c r="M193" s="27"/>
    </row>
    <row r="194" spans="1:13" x14ac:dyDescent="0.25">
      <c r="A194" s="30" t="s">
        <v>281</v>
      </c>
      <c r="B194" s="48" t="s">
        <v>282</v>
      </c>
      <c r="C194" s="49">
        <v>0</v>
      </c>
      <c r="E194" s="64"/>
      <c r="F194" s="61" t="str">
        <f t="shared" si="16"/>
        <v/>
      </c>
      <c r="G194" s="64"/>
      <c r="H194" s="27"/>
      <c r="L194" s="27"/>
      <c r="M194" s="27"/>
    </row>
    <row r="195" spans="1:13" x14ac:dyDescent="0.25">
      <c r="A195" s="30" t="s">
        <v>283</v>
      </c>
      <c r="B195" s="48" t="s">
        <v>284</v>
      </c>
      <c r="C195" s="49">
        <v>0</v>
      </c>
      <c r="E195" s="64"/>
      <c r="F195" s="61" t="str">
        <f t="shared" si="16"/>
        <v/>
      </c>
      <c r="G195" s="64"/>
      <c r="H195" s="27"/>
      <c r="L195" s="27"/>
      <c r="M195" s="27"/>
    </row>
    <row r="196" spans="1:13" x14ac:dyDescent="0.25">
      <c r="A196" s="30" t="s">
        <v>285</v>
      </c>
      <c r="B196" s="48" t="s">
        <v>286</v>
      </c>
      <c r="C196" s="49">
        <v>0</v>
      </c>
      <c r="E196" s="64"/>
      <c r="F196" s="61" t="str">
        <f t="shared" si="16"/>
        <v/>
      </c>
      <c r="G196" s="64"/>
      <c r="H196" s="27"/>
      <c r="L196" s="27"/>
      <c r="M196" s="27"/>
    </row>
    <row r="197" spans="1:13" x14ac:dyDescent="0.25">
      <c r="A197" s="30" t="s">
        <v>287</v>
      </c>
      <c r="B197" s="48" t="s">
        <v>288</v>
      </c>
      <c r="C197" s="49">
        <v>0</v>
      </c>
      <c r="E197" s="64"/>
      <c r="F197" s="61" t="str">
        <f t="shared" si="16"/>
        <v/>
      </c>
      <c r="G197" s="64"/>
      <c r="H197" s="27"/>
      <c r="L197" s="27"/>
      <c r="M197" s="27"/>
    </row>
    <row r="198" spans="1:13" x14ac:dyDescent="0.25">
      <c r="A198" s="30" t="s">
        <v>289</v>
      </c>
      <c r="B198" s="48" t="s">
        <v>290</v>
      </c>
      <c r="C198" s="49">
        <v>0</v>
      </c>
      <c r="E198" s="64"/>
      <c r="F198" s="61" t="str">
        <f t="shared" si="16"/>
        <v/>
      </c>
      <c r="G198" s="64"/>
      <c r="H198" s="27"/>
      <c r="L198" s="27"/>
      <c r="M198" s="27"/>
    </row>
    <row r="199" spans="1:13" x14ac:dyDescent="0.25">
      <c r="A199" s="30" t="s">
        <v>291</v>
      </c>
      <c r="B199" s="48" t="s">
        <v>292</v>
      </c>
      <c r="C199" s="49">
        <v>0</v>
      </c>
      <c r="E199" s="64"/>
      <c r="F199" s="61" t="str">
        <f t="shared" si="16"/>
        <v/>
      </c>
      <c r="G199" s="64"/>
      <c r="H199" s="27"/>
      <c r="L199" s="27"/>
      <c r="M199" s="27"/>
    </row>
    <row r="200" spans="1:13" x14ac:dyDescent="0.25">
      <c r="A200" s="30" t="s">
        <v>293</v>
      </c>
      <c r="B200" s="48" t="s">
        <v>2</v>
      </c>
      <c r="C200" s="49">
        <v>0</v>
      </c>
      <c r="E200" s="64"/>
      <c r="F200" s="61" t="str">
        <f t="shared" si="16"/>
        <v/>
      </c>
      <c r="G200" s="64"/>
      <c r="H200" s="27"/>
      <c r="L200" s="27"/>
      <c r="M200" s="27"/>
    </row>
    <row r="201" spans="1:13" x14ac:dyDescent="0.25">
      <c r="A201" s="30" t="s">
        <v>294</v>
      </c>
      <c r="B201" s="48" t="s">
        <v>295</v>
      </c>
      <c r="C201" s="49">
        <v>0</v>
      </c>
      <c r="E201" s="64"/>
      <c r="F201" s="61" t="str">
        <f t="shared" si="16"/>
        <v/>
      </c>
      <c r="G201" s="64"/>
      <c r="H201" s="27"/>
      <c r="L201" s="27"/>
      <c r="M201" s="27"/>
    </row>
    <row r="202" spans="1:13" x14ac:dyDescent="0.25">
      <c r="A202" s="30" t="s">
        <v>296</v>
      </c>
      <c r="B202" s="48" t="s">
        <v>297</v>
      </c>
      <c r="C202" s="49">
        <v>0</v>
      </c>
      <c r="E202" s="64"/>
      <c r="F202" s="61" t="str">
        <f t="shared" si="16"/>
        <v/>
      </c>
      <c r="G202" s="64"/>
      <c r="H202" s="27"/>
      <c r="L202" s="27"/>
      <c r="M202" s="27"/>
    </row>
    <row r="203" spans="1:13" x14ac:dyDescent="0.25">
      <c r="A203" s="30" t="s">
        <v>298</v>
      </c>
      <c r="B203" s="48" t="s">
        <v>299</v>
      </c>
      <c r="C203" s="49">
        <v>0</v>
      </c>
      <c r="E203" s="64"/>
      <c r="F203" s="61" t="str">
        <f t="shared" si="16"/>
        <v/>
      </c>
      <c r="G203" s="64"/>
      <c r="H203" s="27"/>
      <c r="L203" s="27"/>
      <c r="M203" s="27"/>
    </row>
    <row r="204" spans="1:13" x14ac:dyDescent="0.25">
      <c r="A204" s="30" t="s">
        <v>300</v>
      </c>
      <c r="B204" s="48" t="s">
        <v>301</v>
      </c>
      <c r="C204" s="49">
        <v>0</v>
      </c>
      <c r="E204" s="64"/>
      <c r="F204" s="61" t="str">
        <f t="shared" si="16"/>
        <v/>
      </c>
      <c r="G204" s="64"/>
      <c r="H204" s="27"/>
      <c r="L204" s="27"/>
      <c r="M204" s="27"/>
    </row>
    <row r="205" spans="1:13" x14ac:dyDescent="0.25">
      <c r="A205" s="30" t="s">
        <v>302</v>
      </c>
      <c r="B205" s="48" t="s">
        <v>303</v>
      </c>
      <c r="C205" s="49">
        <v>0</v>
      </c>
      <c r="E205" s="64"/>
      <c r="F205" s="61" t="str">
        <f t="shared" si="16"/>
        <v/>
      </c>
      <c r="G205" s="64"/>
      <c r="H205" s="27"/>
      <c r="L205" s="27"/>
      <c r="M205" s="27"/>
    </row>
    <row r="206" spans="1:13" x14ac:dyDescent="0.25">
      <c r="A206" s="30" t="s">
        <v>304</v>
      </c>
      <c r="B206" s="48" t="s">
        <v>101</v>
      </c>
      <c r="C206" s="49">
        <v>0</v>
      </c>
      <c r="E206" s="64"/>
      <c r="F206" s="61" t="str">
        <f t="shared" si="16"/>
        <v/>
      </c>
      <c r="G206" s="64"/>
      <c r="H206" s="27"/>
      <c r="L206" s="27"/>
      <c r="M206" s="27"/>
    </row>
    <row r="207" spans="1:13" x14ac:dyDescent="0.25">
      <c r="A207" s="30" t="s">
        <v>305</v>
      </c>
      <c r="B207" s="63" t="s">
        <v>306</v>
      </c>
      <c r="C207" s="30">
        <v>0</v>
      </c>
      <c r="E207" s="64"/>
      <c r="F207" s="61"/>
      <c r="G207" s="64"/>
      <c r="H207" s="27"/>
      <c r="L207" s="27"/>
      <c r="M207" s="27"/>
    </row>
    <row r="208" spans="1:13" x14ac:dyDescent="0.25">
      <c r="A208" s="30" t="s">
        <v>307</v>
      </c>
      <c r="B208" s="73" t="s">
        <v>103</v>
      </c>
      <c r="C208" s="48">
        <f>SUM(C193:C206)</f>
        <v>0</v>
      </c>
      <c r="D208" s="48"/>
      <c r="E208" s="64"/>
      <c r="F208" s="64">
        <f>SUM(F193:F206)</f>
        <v>0</v>
      </c>
      <c r="G208" s="64"/>
      <c r="H208" s="27"/>
      <c r="L208" s="27"/>
      <c r="M208" s="27"/>
    </row>
    <row r="209" spans="1:13" outlineLevel="1" x14ac:dyDescent="0.25">
      <c r="A209" s="30" t="s">
        <v>308</v>
      </c>
      <c r="B209" s="65"/>
      <c r="E209" s="64"/>
      <c r="F209" s="61" t="str">
        <f>IF($C$208=0,"",IF(C209="[for completion]","",C209/$C$208))</f>
        <v/>
      </c>
      <c r="G209" s="64"/>
      <c r="H209" s="27"/>
      <c r="L209" s="27"/>
      <c r="M209" s="27"/>
    </row>
    <row r="210" spans="1:13" outlineLevel="1" x14ac:dyDescent="0.25">
      <c r="A210" s="30" t="s">
        <v>309</v>
      </c>
      <c r="B210" s="65"/>
      <c r="E210" s="64"/>
      <c r="F210" s="61" t="str">
        <f t="shared" ref="F210:F215" si="17">IF($C$208=0,"",IF(C210="[for completion]","",C210/$C$208))</f>
        <v/>
      </c>
      <c r="G210" s="64"/>
      <c r="H210" s="27"/>
      <c r="L210" s="27"/>
      <c r="M210" s="27"/>
    </row>
    <row r="211" spans="1:13" outlineLevel="1" x14ac:dyDescent="0.25">
      <c r="A211" s="30" t="s">
        <v>310</v>
      </c>
      <c r="B211" s="65"/>
      <c r="E211" s="64"/>
      <c r="F211" s="61" t="str">
        <f t="shared" si="17"/>
        <v/>
      </c>
      <c r="G211" s="64"/>
      <c r="H211" s="27"/>
      <c r="L211" s="27"/>
      <c r="M211" s="27"/>
    </row>
    <row r="212" spans="1:13" outlineLevel="1" x14ac:dyDescent="0.25">
      <c r="A212" s="30" t="s">
        <v>311</v>
      </c>
      <c r="B212" s="65"/>
      <c r="E212" s="64"/>
      <c r="F212" s="61" t="str">
        <f t="shared" si="17"/>
        <v/>
      </c>
      <c r="G212" s="64"/>
      <c r="H212" s="27"/>
      <c r="L212" s="27"/>
      <c r="M212" s="27"/>
    </row>
    <row r="213" spans="1:13" outlineLevel="1" x14ac:dyDescent="0.25">
      <c r="A213" s="30" t="s">
        <v>312</v>
      </c>
      <c r="B213" s="65"/>
      <c r="E213" s="64"/>
      <c r="F213" s="61" t="str">
        <f t="shared" si="17"/>
        <v/>
      </c>
      <c r="G213" s="64"/>
      <c r="H213" s="27"/>
      <c r="L213" s="27"/>
      <c r="M213" s="27"/>
    </row>
    <row r="214" spans="1:13" outlineLevel="1" x14ac:dyDescent="0.25">
      <c r="A214" s="30" t="s">
        <v>313</v>
      </c>
      <c r="B214" s="65"/>
      <c r="E214" s="64"/>
      <c r="F214" s="61" t="str">
        <f t="shared" si="17"/>
        <v/>
      </c>
      <c r="G214" s="64"/>
      <c r="H214" s="27"/>
      <c r="L214" s="27"/>
      <c r="M214" s="27"/>
    </row>
    <row r="215" spans="1:13" outlineLevel="1" x14ac:dyDescent="0.25">
      <c r="A215" s="30" t="s">
        <v>314</v>
      </c>
      <c r="B215" s="65"/>
      <c r="E215" s="64"/>
      <c r="F215" s="61" t="str">
        <f t="shared" si="17"/>
        <v/>
      </c>
      <c r="G215" s="64"/>
      <c r="H215" s="27"/>
      <c r="L215" s="27"/>
      <c r="M215" s="27"/>
    </row>
    <row r="216" spans="1:13" ht="15" customHeight="1" x14ac:dyDescent="0.25">
      <c r="A216" s="51"/>
      <c r="B216" s="52" t="s">
        <v>315</v>
      </c>
      <c r="C216" s="51" t="s">
        <v>62</v>
      </c>
      <c r="D216" s="51"/>
      <c r="E216" s="53"/>
      <c r="F216" s="54" t="s">
        <v>91</v>
      </c>
      <c r="G216" s="54" t="s">
        <v>316</v>
      </c>
      <c r="H216" s="27"/>
      <c r="L216" s="27"/>
      <c r="M216" s="27"/>
    </row>
    <row r="217" spans="1:13" x14ac:dyDescent="0.25">
      <c r="A217" s="30" t="s">
        <v>317</v>
      </c>
      <c r="B217" s="71" t="s">
        <v>318</v>
      </c>
      <c r="C217" s="30">
        <v>0</v>
      </c>
      <c r="E217" s="78"/>
      <c r="F217" s="61">
        <f>IF($C$38=0,"",IF(C217="[for completion]","",IF(C217="","",C217/$C$38)))</f>
        <v>0</v>
      </c>
      <c r="G217" s="61">
        <f>IF($C$39=0,"",IF(C217="[for completion]","",IF(C217="","",C217/$C$39)))</f>
        <v>0</v>
      </c>
      <c r="H217" s="27"/>
      <c r="L217" s="27"/>
      <c r="M217" s="27"/>
    </row>
    <row r="218" spans="1:13" x14ac:dyDescent="0.25">
      <c r="A218" s="30" t="s">
        <v>319</v>
      </c>
      <c r="B218" s="71" t="s">
        <v>320</v>
      </c>
      <c r="C218" s="30">
        <v>0</v>
      </c>
      <c r="E218" s="78"/>
      <c r="F218" s="61">
        <f t="shared" ref="F218:F219" si="18">IF($C$38=0,"",IF(C218="[for completion]","",IF(C218="","",C218/$C$38)))</f>
        <v>0</v>
      </c>
      <c r="G218" s="61">
        <f t="shared" ref="G218:G219" si="19">IF($C$39=0,"",IF(C218="[for completion]","",IF(C218="","",C218/$C$39)))</f>
        <v>0</v>
      </c>
      <c r="H218" s="27"/>
      <c r="L218" s="27"/>
      <c r="M218" s="27"/>
    </row>
    <row r="219" spans="1:13" x14ac:dyDescent="0.25">
      <c r="A219" s="30" t="s">
        <v>321</v>
      </c>
      <c r="B219" s="71" t="s">
        <v>101</v>
      </c>
      <c r="C219" s="30">
        <v>0</v>
      </c>
      <c r="E219" s="78"/>
      <c r="F219" s="61">
        <f t="shared" si="18"/>
        <v>0</v>
      </c>
      <c r="G219" s="61">
        <f t="shared" si="19"/>
        <v>0</v>
      </c>
      <c r="H219" s="27"/>
      <c r="L219" s="27"/>
      <c r="M219" s="27"/>
    </row>
    <row r="220" spans="1:13" x14ac:dyDescent="0.25">
      <c r="A220" s="30" t="s">
        <v>322</v>
      </c>
      <c r="B220" s="73" t="s">
        <v>103</v>
      </c>
      <c r="C220" s="30">
        <f>SUM(C217:C219)</f>
        <v>0</v>
      </c>
      <c r="E220" s="78"/>
      <c r="F220" s="59">
        <f>SUM(F217:F219)</f>
        <v>0</v>
      </c>
      <c r="G220" s="59">
        <f>SUM(G217:G219)</f>
        <v>0</v>
      </c>
      <c r="H220" s="27"/>
      <c r="L220" s="27"/>
      <c r="M220" s="27"/>
    </row>
    <row r="221" spans="1:13" outlineLevel="1" x14ac:dyDescent="0.25">
      <c r="A221" s="30" t="s">
        <v>323</v>
      </c>
      <c r="B221" s="65"/>
      <c r="E221" s="78"/>
      <c r="F221" s="61" t="str">
        <f t="shared" ref="F221:F227" si="20">IF($C$38=0,"",IF(C221="[for completion]","",IF(C221="","",C221/$C$38)))</f>
        <v/>
      </c>
      <c r="G221" s="61" t="str">
        <f t="shared" ref="G221:G227" si="21">IF($C$39=0,"",IF(C221="[for completion]","",IF(C221="","",C221/$C$39)))</f>
        <v/>
      </c>
      <c r="H221" s="27"/>
      <c r="L221" s="27"/>
      <c r="M221" s="27"/>
    </row>
    <row r="222" spans="1:13" outlineLevel="1" x14ac:dyDescent="0.25">
      <c r="A222" s="30" t="s">
        <v>324</v>
      </c>
      <c r="B222" s="65"/>
      <c r="E222" s="78"/>
      <c r="F222" s="61" t="str">
        <f t="shared" si="20"/>
        <v/>
      </c>
      <c r="G222" s="61" t="str">
        <f t="shared" si="21"/>
        <v/>
      </c>
      <c r="H222" s="27"/>
      <c r="L222" s="27"/>
      <c r="M222" s="27"/>
    </row>
    <row r="223" spans="1:13" outlineLevel="1" x14ac:dyDescent="0.25">
      <c r="A223" s="30" t="s">
        <v>325</v>
      </c>
      <c r="B223" s="65"/>
      <c r="E223" s="78"/>
      <c r="F223" s="61" t="str">
        <f t="shared" si="20"/>
        <v/>
      </c>
      <c r="G223" s="61" t="str">
        <f t="shared" si="21"/>
        <v/>
      </c>
      <c r="H223" s="27"/>
      <c r="L223" s="27"/>
      <c r="M223" s="27"/>
    </row>
    <row r="224" spans="1:13" outlineLevel="1" x14ac:dyDescent="0.25">
      <c r="A224" s="30" t="s">
        <v>326</v>
      </c>
      <c r="B224" s="65"/>
      <c r="E224" s="78"/>
      <c r="F224" s="61" t="str">
        <f t="shared" si="20"/>
        <v/>
      </c>
      <c r="G224" s="61" t="str">
        <f t="shared" si="21"/>
        <v/>
      </c>
      <c r="H224" s="27"/>
      <c r="L224" s="27"/>
      <c r="M224" s="27"/>
    </row>
    <row r="225" spans="1:14" outlineLevel="1" x14ac:dyDescent="0.25">
      <c r="A225" s="30" t="s">
        <v>327</v>
      </c>
      <c r="B225" s="65"/>
      <c r="E225" s="78"/>
      <c r="F225" s="61" t="str">
        <f t="shared" si="20"/>
        <v/>
      </c>
      <c r="G225" s="61" t="str">
        <f t="shared" si="21"/>
        <v/>
      </c>
      <c r="H225" s="27"/>
      <c r="L225" s="27"/>
      <c r="M225" s="27"/>
    </row>
    <row r="226" spans="1:14" outlineLevel="1" x14ac:dyDescent="0.25">
      <c r="A226" s="30" t="s">
        <v>328</v>
      </c>
      <c r="B226" s="65"/>
      <c r="E226" s="48"/>
      <c r="F226" s="61" t="str">
        <f t="shared" si="20"/>
        <v/>
      </c>
      <c r="G226" s="61" t="str">
        <f t="shared" si="21"/>
        <v/>
      </c>
      <c r="H226" s="27"/>
      <c r="L226" s="27"/>
      <c r="M226" s="27"/>
    </row>
    <row r="227" spans="1:14" outlineLevel="1" x14ac:dyDescent="0.25">
      <c r="A227" s="30" t="s">
        <v>329</v>
      </c>
      <c r="B227" s="65"/>
      <c r="E227" s="78"/>
      <c r="F227" s="61" t="str">
        <f t="shared" si="20"/>
        <v/>
      </c>
      <c r="G227" s="61" t="str">
        <f t="shared" si="21"/>
        <v/>
      </c>
      <c r="H227" s="27"/>
      <c r="L227" s="27"/>
      <c r="M227" s="27"/>
    </row>
    <row r="228" spans="1:14" ht="15" customHeight="1" x14ac:dyDescent="0.25">
      <c r="A228" s="51"/>
      <c r="B228" s="52" t="s">
        <v>330</v>
      </c>
      <c r="C228" s="51"/>
      <c r="D228" s="51"/>
      <c r="E228" s="53"/>
      <c r="F228" s="54"/>
      <c r="G228" s="54"/>
      <c r="H228" s="27"/>
      <c r="L228" s="27"/>
      <c r="M228" s="27"/>
    </row>
    <row r="229" spans="1:14" x14ac:dyDescent="0.25">
      <c r="A229" s="30" t="s">
        <v>331</v>
      </c>
      <c r="B229" s="48" t="s">
        <v>332</v>
      </c>
      <c r="C229" s="45" t="s">
        <v>54</v>
      </c>
      <c r="H229" s="27"/>
      <c r="L229" s="27"/>
      <c r="M229" s="27"/>
    </row>
    <row r="230" spans="1:14" ht="15" customHeight="1" x14ac:dyDescent="0.25">
      <c r="A230" s="51"/>
      <c r="B230" s="52" t="s">
        <v>333</v>
      </c>
      <c r="C230" s="51"/>
      <c r="D230" s="51"/>
      <c r="E230" s="53"/>
      <c r="F230" s="54"/>
      <c r="G230" s="54"/>
      <c r="H230" s="27"/>
      <c r="L230" s="27"/>
      <c r="M230" s="27"/>
    </row>
    <row r="231" spans="1:14" x14ac:dyDescent="0.25">
      <c r="A231" s="30" t="s">
        <v>334</v>
      </c>
      <c r="B231" s="30" t="s">
        <v>335</v>
      </c>
      <c r="C231" s="76">
        <v>89537.397604309182</v>
      </c>
      <c r="E231" s="48"/>
      <c r="H231" s="27"/>
      <c r="L231" s="27"/>
      <c r="M231" s="27"/>
    </row>
    <row r="232" spans="1:14" x14ac:dyDescent="0.25">
      <c r="A232" s="30" t="s">
        <v>336</v>
      </c>
      <c r="B232" s="81" t="s">
        <v>337</v>
      </c>
      <c r="C232" s="49" t="s">
        <v>338</v>
      </c>
      <c r="E232" s="48"/>
      <c r="H232" s="27"/>
      <c r="L232" s="27"/>
      <c r="M232" s="27"/>
    </row>
    <row r="233" spans="1:14" x14ac:dyDescent="0.25">
      <c r="A233" s="30" t="s">
        <v>339</v>
      </c>
      <c r="B233" s="81" t="s">
        <v>340</v>
      </c>
      <c r="C233" s="30" t="s">
        <v>338</v>
      </c>
      <c r="E233" s="48"/>
      <c r="H233" s="27"/>
      <c r="L233" s="27"/>
      <c r="M233" s="27"/>
    </row>
    <row r="234" spans="1:14" outlineLevel="1" x14ac:dyDescent="0.25">
      <c r="A234" s="30" t="s">
        <v>341</v>
      </c>
      <c r="B234" s="46"/>
      <c r="C234" s="48"/>
      <c r="D234" s="48"/>
      <c r="E234" s="48"/>
      <c r="H234" s="27"/>
      <c r="L234" s="27"/>
      <c r="M234" s="27"/>
    </row>
    <row r="235" spans="1:14" outlineLevel="1" x14ac:dyDescent="0.25">
      <c r="A235" s="30" t="s">
        <v>342</v>
      </c>
      <c r="B235" s="46"/>
      <c r="C235" s="48"/>
      <c r="D235" s="48"/>
      <c r="E235" s="48"/>
      <c r="H235" s="27"/>
      <c r="L235" s="27"/>
      <c r="M235" s="27"/>
    </row>
    <row r="236" spans="1:14" outlineLevel="1" x14ac:dyDescent="0.25">
      <c r="A236" s="30" t="s">
        <v>343</v>
      </c>
      <c r="B236" s="46"/>
      <c r="C236" s="48"/>
      <c r="D236" s="48"/>
      <c r="E236" s="48"/>
      <c r="H236" s="27"/>
      <c r="L236" s="27"/>
      <c r="M236" s="27"/>
    </row>
    <row r="237" spans="1:14" outlineLevel="1" x14ac:dyDescent="0.25">
      <c r="A237" s="30" t="s">
        <v>344</v>
      </c>
      <c r="C237" s="48"/>
      <c r="D237" s="48"/>
      <c r="E237" s="48"/>
      <c r="H237" s="27"/>
      <c r="L237" s="27"/>
      <c r="M237" s="27"/>
    </row>
    <row r="238" spans="1:14" outlineLevel="1" x14ac:dyDescent="0.25">
      <c r="A238" s="30" t="s">
        <v>345</v>
      </c>
      <c r="C238" s="48"/>
      <c r="D238" s="48"/>
      <c r="E238" s="48"/>
      <c r="H238" s="27"/>
      <c r="L238" s="27"/>
      <c r="M238" s="27"/>
    </row>
    <row r="239" spans="1:14" outlineLevel="1" x14ac:dyDescent="0.25">
      <c r="A239" s="30" t="s">
        <v>346</v>
      </c>
      <c r="D239"/>
      <c r="E239"/>
      <c r="F239"/>
      <c r="G239"/>
      <c r="H239" s="27"/>
      <c r="K239" s="82"/>
      <c r="L239" s="82"/>
      <c r="M239" s="82"/>
      <c r="N239" s="82"/>
    </row>
    <row r="240" spans="1:14" outlineLevel="1" x14ac:dyDescent="0.25">
      <c r="A240" s="30" t="s">
        <v>347</v>
      </c>
      <c r="D240"/>
      <c r="E240"/>
      <c r="F240"/>
      <c r="G240"/>
      <c r="H240" s="27"/>
      <c r="K240" s="82"/>
      <c r="L240" s="82"/>
      <c r="M240" s="82"/>
      <c r="N240" s="82"/>
    </row>
    <row r="241" spans="1:14" outlineLevel="1" x14ac:dyDescent="0.25">
      <c r="A241" s="30" t="s">
        <v>348</v>
      </c>
      <c r="D241"/>
      <c r="E241"/>
      <c r="F241"/>
      <c r="G241"/>
      <c r="H241" s="27"/>
      <c r="K241" s="82"/>
      <c r="L241" s="82"/>
      <c r="M241" s="82"/>
      <c r="N241" s="82"/>
    </row>
    <row r="242" spans="1:14" outlineLevel="1" x14ac:dyDescent="0.25">
      <c r="A242" s="30" t="s">
        <v>349</v>
      </c>
      <c r="D242"/>
      <c r="E242"/>
      <c r="F242"/>
      <c r="G242"/>
      <c r="H242" s="27"/>
      <c r="K242" s="82"/>
      <c r="L242" s="82"/>
      <c r="M242" s="82"/>
      <c r="N242" s="82"/>
    </row>
    <row r="243" spans="1:14" outlineLevel="1" x14ac:dyDescent="0.25">
      <c r="A243" s="30" t="s">
        <v>350</v>
      </c>
      <c r="D243"/>
      <c r="E243"/>
      <c r="F243"/>
      <c r="G243"/>
      <c r="H243" s="27"/>
      <c r="K243" s="82"/>
      <c r="L243" s="82"/>
      <c r="M243" s="82"/>
      <c r="N243" s="82"/>
    </row>
    <row r="244" spans="1:14" outlineLevel="1" x14ac:dyDescent="0.25">
      <c r="A244" s="30" t="s">
        <v>351</v>
      </c>
      <c r="D244"/>
      <c r="E244"/>
      <c r="F244"/>
      <c r="G244"/>
      <c r="H244" s="27"/>
      <c r="K244" s="82"/>
      <c r="L244" s="82"/>
      <c r="M244" s="82"/>
      <c r="N244" s="82"/>
    </row>
    <row r="245" spans="1:14" outlineLevel="1" x14ac:dyDescent="0.25">
      <c r="A245" s="30" t="s">
        <v>352</v>
      </c>
      <c r="D245"/>
      <c r="E245"/>
      <c r="F245"/>
      <c r="G245"/>
      <c r="H245" s="27"/>
      <c r="K245" s="82"/>
      <c r="L245" s="82"/>
      <c r="M245" s="82"/>
      <c r="N245" s="82"/>
    </row>
    <row r="246" spans="1:14" outlineLevel="1" x14ac:dyDescent="0.25">
      <c r="A246" s="30" t="s">
        <v>353</v>
      </c>
      <c r="D246"/>
      <c r="E246"/>
      <c r="F246"/>
      <c r="G246"/>
      <c r="H246" s="27"/>
      <c r="K246" s="82"/>
      <c r="L246" s="82"/>
      <c r="M246" s="82"/>
      <c r="N246" s="82"/>
    </row>
    <row r="247" spans="1:14" outlineLevel="1" x14ac:dyDescent="0.25">
      <c r="A247" s="30" t="s">
        <v>354</v>
      </c>
      <c r="D247"/>
      <c r="E247"/>
      <c r="F247"/>
      <c r="G247"/>
      <c r="H247" s="27"/>
      <c r="K247" s="82"/>
      <c r="L247" s="82"/>
      <c r="M247" s="82"/>
      <c r="N247" s="82"/>
    </row>
    <row r="248" spans="1:14" outlineLevel="1" x14ac:dyDescent="0.25">
      <c r="A248" s="30" t="s">
        <v>355</v>
      </c>
      <c r="D248"/>
      <c r="E248"/>
      <c r="F248"/>
      <c r="G248"/>
      <c r="H248" s="27"/>
      <c r="K248" s="82"/>
      <c r="L248" s="82"/>
      <c r="M248" s="82"/>
      <c r="N248" s="82"/>
    </row>
    <row r="249" spans="1:14" outlineLevel="1" x14ac:dyDescent="0.25">
      <c r="A249" s="30" t="s">
        <v>356</v>
      </c>
      <c r="D249"/>
      <c r="E249"/>
      <c r="F249"/>
      <c r="G249"/>
      <c r="H249" s="27"/>
      <c r="K249" s="82"/>
      <c r="L249" s="82"/>
      <c r="M249" s="82"/>
      <c r="N249" s="82"/>
    </row>
    <row r="250" spans="1:14" outlineLevel="1" x14ac:dyDescent="0.25">
      <c r="A250" s="30" t="s">
        <v>357</v>
      </c>
      <c r="D250"/>
      <c r="E250"/>
      <c r="F250"/>
      <c r="G250"/>
      <c r="H250" s="27"/>
      <c r="K250" s="82"/>
      <c r="L250" s="82"/>
      <c r="M250" s="82"/>
      <c r="N250" s="82"/>
    </row>
    <row r="251" spans="1:14" outlineLevel="1" x14ac:dyDescent="0.25">
      <c r="A251" s="30" t="s">
        <v>358</v>
      </c>
      <c r="D251"/>
      <c r="E251"/>
      <c r="F251"/>
      <c r="G251"/>
      <c r="H251" s="27"/>
      <c r="K251" s="82"/>
      <c r="L251" s="82"/>
      <c r="M251" s="82"/>
      <c r="N251" s="82"/>
    </row>
    <row r="252" spans="1:14" outlineLevel="1" x14ac:dyDescent="0.25">
      <c r="A252" s="30" t="s">
        <v>359</v>
      </c>
      <c r="D252"/>
      <c r="E252"/>
      <c r="F252"/>
      <c r="G252"/>
      <c r="H252" s="27"/>
      <c r="K252" s="82"/>
      <c r="L252" s="82"/>
      <c r="M252" s="82"/>
      <c r="N252" s="82"/>
    </row>
    <row r="253" spans="1:14" outlineLevel="1" x14ac:dyDescent="0.25">
      <c r="A253" s="30" t="s">
        <v>360</v>
      </c>
      <c r="D253"/>
      <c r="E253"/>
      <c r="F253"/>
      <c r="G253"/>
      <c r="H253" s="27"/>
      <c r="K253" s="82"/>
      <c r="L253" s="82"/>
      <c r="M253" s="82"/>
      <c r="N253" s="82"/>
    </row>
    <row r="254" spans="1:14" outlineLevel="1" x14ac:dyDescent="0.25">
      <c r="A254" s="30" t="s">
        <v>361</v>
      </c>
      <c r="D254"/>
      <c r="E254"/>
      <c r="F254"/>
      <c r="G254"/>
      <c r="H254" s="27"/>
      <c r="K254" s="82"/>
      <c r="L254" s="82"/>
      <c r="M254" s="82"/>
      <c r="N254" s="82"/>
    </row>
    <row r="255" spans="1:14" outlineLevel="1" x14ac:dyDescent="0.25">
      <c r="A255" s="30" t="s">
        <v>362</v>
      </c>
      <c r="D255"/>
      <c r="E255"/>
      <c r="F255"/>
      <c r="G255"/>
      <c r="H255" s="27"/>
      <c r="K255" s="82"/>
      <c r="L255" s="82"/>
      <c r="M255" s="82"/>
      <c r="N255" s="82"/>
    </row>
    <row r="256" spans="1:14" outlineLevel="1" x14ac:dyDescent="0.25">
      <c r="A256" s="30" t="s">
        <v>363</v>
      </c>
      <c r="D256"/>
      <c r="E256"/>
      <c r="F256"/>
      <c r="G256"/>
      <c r="H256" s="27"/>
      <c r="K256" s="82"/>
      <c r="L256" s="82"/>
      <c r="M256" s="82"/>
      <c r="N256" s="82"/>
    </row>
    <row r="257" spans="1:14" outlineLevel="1" x14ac:dyDescent="0.25">
      <c r="A257" s="30" t="s">
        <v>364</v>
      </c>
      <c r="D257"/>
      <c r="E257"/>
      <c r="F257"/>
      <c r="G257"/>
      <c r="H257" s="27"/>
      <c r="K257" s="82"/>
      <c r="L257" s="82"/>
      <c r="M257" s="82"/>
      <c r="N257" s="82"/>
    </row>
    <row r="258" spans="1:14" outlineLevel="1" x14ac:dyDescent="0.25">
      <c r="A258" s="30" t="s">
        <v>365</v>
      </c>
      <c r="D258"/>
      <c r="E258"/>
      <c r="F258"/>
      <c r="G258"/>
      <c r="H258" s="27"/>
      <c r="K258" s="82"/>
      <c r="L258" s="82"/>
      <c r="M258" s="82"/>
      <c r="N258" s="82"/>
    </row>
    <row r="259" spans="1:14" outlineLevel="1" x14ac:dyDescent="0.25">
      <c r="A259" s="30" t="s">
        <v>366</v>
      </c>
      <c r="D259"/>
      <c r="E259"/>
      <c r="F259"/>
      <c r="G259"/>
      <c r="H259" s="27"/>
      <c r="K259" s="82"/>
      <c r="L259" s="82"/>
      <c r="M259" s="82"/>
      <c r="N259" s="82"/>
    </row>
    <row r="260" spans="1:14" outlineLevel="1" x14ac:dyDescent="0.25">
      <c r="A260" s="30" t="s">
        <v>367</v>
      </c>
      <c r="D260"/>
      <c r="E260"/>
      <c r="F260"/>
      <c r="G260"/>
      <c r="H260" s="27"/>
      <c r="K260" s="82"/>
      <c r="L260" s="82"/>
      <c r="M260" s="82"/>
      <c r="N260" s="82"/>
    </row>
    <row r="261" spans="1:14" outlineLevel="1" x14ac:dyDescent="0.25">
      <c r="A261" s="30" t="s">
        <v>368</v>
      </c>
      <c r="D261"/>
      <c r="E261"/>
      <c r="F261"/>
      <c r="G261"/>
      <c r="H261" s="27"/>
      <c r="K261" s="82"/>
      <c r="L261" s="82"/>
      <c r="M261" s="82"/>
      <c r="N261" s="82"/>
    </row>
    <row r="262" spans="1:14" outlineLevel="1" x14ac:dyDescent="0.25">
      <c r="A262" s="30" t="s">
        <v>369</v>
      </c>
      <c r="D262"/>
      <c r="E262"/>
      <c r="F262"/>
      <c r="G262"/>
      <c r="H262" s="27"/>
      <c r="K262" s="82"/>
      <c r="L262" s="82"/>
      <c r="M262" s="82"/>
      <c r="N262" s="82"/>
    </row>
    <row r="263" spans="1:14" outlineLevel="1" x14ac:dyDescent="0.25">
      <c r="A263" s="30" t="s">
        <v>370</v>
      </c>
      <c r="D263"/>
      <c r="E263"/>
      <c r="F263"/>
      <c r="G263"/>
      <c r="H263" s="27"/>
      <c r="K263" s="82"/>
      <c r="L263" s="82"/>
      <c r="M263" s="82"/>
      <c r="N263" s="82"/>
    </row>
    <row r="264" spans="1:14" outlineLevel="1" x14ac:dyDescent="0.25">
      <c r="A264" s="30" t="s">
        <v>371</v>
      </c>
      <c r="D264"/>
      <c r="E264"/>
      <c r="F264"/>
      <c r="G264"/>
      <c r="H264" s="27"/>
      <c r="K264" s="82"/>
      <c r="L264" s="82"/>
      <c r="M264" s="82"/>
      <c r="N264" s="82"/>
    </row>
    <row r="265" spans="1:14" outlineLevel="1" x14ac:dyDescent="0.25">
      <c r="A265" s="30" t="s">
        <v>372</v>
      </c>
      <c r="D265"/>
      <c r="E265"/>
      <c r="F265"/>
      <c r="G265"/>
      <c r="H265" s="27"/>
      <c r="K265" s="82"/>
      <c r="L265" s="82"/>
      <c r="M265" s="82"/>
      <c r="N265" s="82"/>
    </row>
    <row r="266" spans="1:14" outlineLevel="1" x14ac:dyDescent="0.25">
      <c r="A266" s="30" t="s">
        <v>373</v>
      </c>
      <c r="D266"/>
      <c r="E266"/>
      <c r="F266"/>
      <c r="G266"/>
      <c r="H266" s="27"/>
      <c r="K266" s="82"/>
      <c r="L266" s="82"/>
      <c r="M266" s="82"/>
      <c r="N266" s="82"/>
    </row>
    <row r="267" spans="1:14" outlineLevel="1" x14ac:dyDescent="0.25">
      <c r="A267" s="30" t="s">
        <v>374</v>
      </c>
      <c r="D267"/>
      <c r="E267"/>
      <c r="F267"/>
      <c r="G267"/>
      <c r="H267" s="27"/>
      <c r="K267" s="82"/>
      <c r="L267" s="82"/>
      <c r="M267" s="82"/>
      <c r="N267" s="82"/>
    </row>
    <row r="268" spans="1:14" outlineLevel="1" x14ac:dyDescent="0.25">
      <c r="A268" s="30" t="s">
        <v>375</v>
      </c>
      <c r="D268"/>
      <c r="E268"/>
      <c r="F268"/>
      <c r="G268"/>
      <c r="H268" s="27"/>
      <c r="K268" s="82"/>
      <c r="L268" s="82"/>
      <c r="M268" s="82"/>
      <c r="N268" s="82"/>
    </row>
    <row r="269" spans="1:14" outlineLevel="1" x14ac:dyDescent="0.25">
      <c r="A269" s="30" t="s">
        <v>376</v>
      </c>
      <c r="D269"/>
      <c r="E269"/>
      <c r="F269"/>
      <c r="G269"/>
      <c r="H269" s="27"/>
      <c r="K269" s="82"/>
      <c r="L269" s="82"/>
      <c r="M269" s="82"/>
      <c r="N269" s="82"/>
    </row>
    <row r="270" spans="1:14" outlineLevel="1" x14ac:dyDescent="0.25">
      <c r="A270" s="30" t="s">
        <v>377</v>
      </c>
      <c r="D270"/>
      <c r="E270"/>
      <c r="F270"/>
      <c r="G270"/>
      <c r="H270" s="27"/>
      <c r="K270" s="82"/>
      <c r="L270" s="82"/>
      <c r="M270" s="82"/>
      <c r="N270" s="82"/>
    </row>
    <row r="271" spans="1:14" outlineLevel="1" x14ac:dyDescent="0.25">
      <c r="A271" s="30" t="s">
        <v>378</v>
      </c>
      <c r="D271"/>
      <c r="E271"/>
      <c r="F271"/>
      <c r="G271"/>
      <c r="H271" s="27"/>
      <c r="K271" s="82"/>
      <c r="L271" s="82"/>
      <c r="M271" s="82"/>
      <c r="N271" s="82"/>
    </row>
    <row r="272" spans="1:14" outlineLevel="1" x14ac:dyDescent="0.25">
      <c r="A272" s="30" t="s">
        <v>379</v>
      </c>
      <c r="D272"/>
      <c r="E272"/>
      <c r="F272"/>
      <c r="G272"/>
      <c r="H272" s="27"/>
      <c r="K272" s="82"/>
      <c r="L272" s="82"/>
      <c r="M272" s="82"/>
      <c r="N272" s="82"/>
    </row>
    <row r="273" spans="1:14" outlineLevel="1" x14ac:dyDescent="0.25">
      <c r="A273" s="30" t="s">
        <v>380</v>
      </c>
      <c r="D273"/>
      <c r="E273"/>
      <c r="F273"/>
      <c r="G273"/>
      <c r="H273" s="27"/>
      <c r="K273" s="82"/>
      <c r="L273" s="82"/>
      <c r="M273" s="82"/>
      <c r="N273" s="82"/>
    </row>
    <row r="274" spans="1:14" outlineLevel="1" x14ac:dyDescent="0.25">
      <c r="A274" s="30" t="s">
        <v>381</v>
      </c>
      <c r="D274"/>
      <c r="E274"/>
      <c r="F274"/>
      <c r="G274"/>
      <c r="H274" s="27"/>
      <c r="K274" s="82"/>
      <c r="L274" s="82"/>
      <c r="M274" s="82"/>
      <c r="N274" s="82"/>
    </row>
    <row r="275" spans="1:14" outlineLevel="1" x14ac:dyDescent="0.25">
      <c r="A275" s="30" t="s">
        <v>382</v>
      </c>
      <c r="D275"/>
      <c r="E275"/>
      <c r="F275"/>
      <c r="G275"/>
      <c r="H275" s="27"/>
      <c r="K275" s="82"/>
      <c r="L275" s="82"/>
      <c r="M275" s="82"/>
      <c r="N275" s="82"/>
    </row>
    <row r="276" spans="1:14" outlineLevel="1" x14ac:dyDescent="0.25">
      <c r="A276" s="30" t="s">
        <v>383</v>
      </c>
      <c r="D276"/>
      <c r="E276"/>
      <c r="F276"/>
      <c r="G276"/>
      <c r="H276" s="27"/>
      <c r="K276" s="82"/>
      <c r="L276" s="82"/>
      <c r="M276" s="82"/>
      <c r="N276" s="82"/>
    </row>
    <row r="277" spans="1:14" outlineLevel="1" x14ac:dyDescent="0.25">
      <c r="A277" s="30" t="s">
        <v>384</v>
      </c>
      <c r="D277"/>
      <c r="E277"/>
      <c r="F277"/>
      <c r="G277"/>
      <c r="H277" s="27"/>
      <c r="K277" s="82"/>
      <c r="L277" s="82"/>
      <c r="M277" s="82"/>
      <c r="N277" s="82"/>
    </row>
    <row r="278" spans="1:14" outlineLevel="1" x14ac:dyDescent="0.25">
      <c r="A278" s="30" t="s">
        <v>385</v>
      </c>
      <c r="D278"/>
      <c r="E278"/>
      <c r="F278"/>
      <c r="G278"/>
      <c r="H278" s="27"/>
      <c r="K278" s="82"/>
      <c r="L278" s="82"/>
      <c r="M278" s="82"/>
      <c r="N278" s="82"/>
    </row>
    <row r="279" spans="1:14" outlineLevel="1" x14ac:dyDescent="0.25">
      <c r="A279" s="30" t="s">
        <v>386</v>
      </c>
      <c r="D279"/>
      <c r="E279"/>
      <c r="F279"/>
      <c r="G279"/>
      <c r="H279" s="27"/>
      <c r="K279" s="82"/>
      <c r="L279" s="82"/>
      <c r="M279" s="82"/>
      <c r="N279" s="82"/>
    </row>
    <row r="280" spans="1:14" outlineLevel="1" x14ac:dyDescent="0.25">
      <c r="A280" s="30" t="s">
        <v>387</v>
      </c>
      <c r="D280"/>
      <c r="E280"/>
      <c r="F280"/>
      <c r="G280"/>
      <c r="H280" s="27"/>
      <c r="K280" s="82"/>
      <c r="L280" s="82"/>
      <c r="M280" s="82"/>
      <c r="N280" s="82"/>
    </row>
    <row r="281" spans="1:14" outlineLevel="1" x14ac:dyDescent="0.25">
      <c r="A281" s="30" t="s">
        <v>388</v>
      </c>
      <c r="D281"/>
      <c r="E281"/>
      <c r="F281"/>
      <c r="G281"/>
      <c r="H281" s="27"/>
      <c r="K281" s="82"/>
      <c r="L281" s="82"/>
      <c r="M281" s="82"/>
      <c r="N281" s="82"/>
    </row>
    <row r="282" spans="1:14" outlineLevel="1" x14ac:dyDescent="0.25">
      <c r="A282" s="30" t="s">
        <v>389</v>
      </c>
      <c r="D282"/>
      <c r="E282"/>
      <c r="F282"/>
      <c r="G282"/>
      <c r="H282" s="27"/>
      <c r="K282" s="82"/>
      <c r="L282" s="82"/>
      <c r="M282" s="82"/>
      <c r="N282" s="82"/>
    </row>
    <row r="283" spans="1:14" outlineLevel="1" x14ac:dyDescent="0.25">
      <c r="A283" s="30" t="s">
        <v>390</v>
      </c>
      <c r="D283"/>
      <c r="E283"/>
      <c r="F283"/>
      <c r="G283"/>
      <c r="H283" s="27"/>
      <c r="K283" s="82"/>
      <c r="L283" s="82"/>
      <c r="M283" s="82"/>
      <c r="N283" s="82"/>
    </row>
    <row r="284" spans="1:14" outlineLevel="1" x14ac:dyDescent="0.25">
      <c r="A284" s="30" t="s">
        <v>391</v>
      </c>
      <c r="D284"/>
      <c r="E284"/>
      <c r="F284"/>
      <c r="G284"/>
      <c r="H284" s="27"/>
      <c r="K284" s="82"/>
      <c r="L284" s="82"/>
      <c r="M284" s="82"/>
      <c r="N284" s="82"/>
    </row>
    <row r="285" spans="1:14" ht="37.5" x14ac:dyDescent="0.25">
      <c r="A285" s="41"/>
      <c r="B285" s="41" t="s">
        <v>392</v>
      </c>
      <c r="C285" s="41" t="s">
        <v>393</v>
      </c>
      <c r="D285" s="41" t="s">
        <v>393</v>
      </c>
      <c r="E285" s="41"/>
      <c r="F285" s="42"/>
      <c r="G285" s="43"/>
      <c r="H285" s="27"/>
      <c r="I285" s="34"/>
      <c r="J285" s="34"/>
      <c r="K285" s="34"/>
      <c r="L285" s="34"/>
      <c r="M285" s="36"/>
    </row>
    <row r="286" spans="1:14" ht="18.75" x14ac:dyDescent="0.25">
      <c r="A286" s="83" t="s">
        <v>394</v>
      </c>
      <c r="B286" s="84"/>
      <c r="C286" s="84"/>
      <c r="D286" s="84"/>
      <c r="E286" s="84"/>
      <c r="F286" s="85"/>
      <c r="G286" s="84"/>
      <c r="H286" s="27"/>
      <c r="I286" s="34"/>
      <c r="J286" s="34"/>
      <c r="K286" s="34"/>
      <c r="L286" s="34"/>
      <c r="M286" s="36"/>
    </row>
    <row r="287" spans="1:14" ht="18.75" x14ac:dyDescent="0.25">
      <c r="A287" s="83" t="s">
        <v>395</v>
      </c>
      <c r="B287" s="84"/>
      <c r="C287" s="84"/>
      <c r="D287" s="84"/>
      <c r="E287" s="84"/>
      <c r="F287" s="85"/>
      <c r="G287" s="84"/>
      <c r="H287" s="27"/>
      <c r="I287" s="34"/>
      <c r="J287" s="34"/>
      <c r="K287" s="34"/>
      <c r="L287" s="34"/>
      <c r="M287" s="36"/>
    </row>
    <row r="288" spans="1:14" x14ac:dyDescent="0.25">
      <c r="A288" s="30" t="s">
        <v>396</v>
      </c>
      <c r="B288" s="46" t="s">
        <v>397</v>
      </c>
      <c r="C288" s="45">
        <f>ROW(B38)</f>
        <v>38</v>
      </c>
      <c r="D288" s="59"/>
      <c r="E288" s="59"/>
      <c r="F288" s="59"/>
      <c r="G288" s="59"/>
      <c r="H288" s="27"/>
      <c r="I288" s="46"/>
      <c r="J288" s="45"/>
      <c r="L288" s="59"/>
      <c r="M288" s="59"/>
      <c r="N288" s="59"/>
    </row>
    <row r="289" spans="1:14" x14ac:dyDescent="0.25">
      <c r="A289" s="30" t="s">
        <v>398</v>
      </c>
      <c r="B289" s="46" t="s">
        <v>399</v>
      </c>
      <c r="C289" s="45">
        <f>ROW(B39)</f>
        <v>39</v>
      </c>
      <c r="E289" s="59"/>
      <c r="F289" s="59"/>
      <c r="H289" s="27"/>
      <c r="I289" s="46"/>
      <c r="J289" s="45"/>
      <c r="L289" s="59"/>
      <c r="M289" s="59"/>
    </row>
    <row r="290" spans="1:14" x14ac:dyDescent="0.25">
      <c r="A290" s="30" t="s">
        <v>400</v>
      </c>
      <c r="B290" s="46" t="s">
        <v>401</v>
      </c>
      <c r="C290" s="45" t="str">
        <f>ROW('[1]B1. HTT Mortgage Assets'!B43)&amp; " for Mortgage Assets"</f>
        <v>43 for Mortgage Assets</v>
      </c>
      <c r="D290" s="45" t="str">
        <f>ROW('[1]B2. HTT Public Sector Assets'!B48)&amp; " for Public Sector Assets"</f>
        <v>48 for Public Sector Assets</v>
      </c>
      <c r="E290" s="86"/>
      <c r="F290" s="59"/>
      <c r="G290" s="86"/>
      <c r="H290" s="27"/>
      <c r="I290" s="46"/>
      <c r="J290" s="45"/>
      <c r="K290" s="45"/>
      <c r="L290" s="86"/>
      <c r="M290" s="59"/>
      <c r="N290" s="86"/>
    </row>
    <row r="291" spans="1:14" x14ac:dyDescent="0.25">
      <c r="A291" s="30" t="s">
        <v>402</v>
      </c>
      <c r="B291" s="46" t="s">
        <v>403</v>
      </c>
      <c r="C291" s="45">
        <f>ROW(B52)</f>
        <v>52</v>
      </c>
      <c r="H291" s="27"/>
      <c r="I291" s="46"/>
      <c r="J291" s="45"/>
    </row>
    <row r="292" spans="1:14" x14ac:dyDescent="0.25">
      <c r="A292" s="30" t="s">
        <v>404</v>
      </c>
      <c r="B292" s="46" t="s">
        <v>405</v>
      </c>
      <c r="C292" s="87" t="str">
        <f>ROW('[1]B1. HTT Mortgage Assets'!B186)&amp;" for Residential Mortgage Assets"</f>
        <v>186 for Residential Mortgage Assets</v>
      </c>
      <c r="D292" s="45" t="str">
        <f>ROW('[1]B1. HTT Mortgage Assets'!B287 )&amp; " for Commercial Mortgage Assets"</f>
        <v>287 for Commercial Mortgage Assets</v>
      </c>
      <c r="E292" s="86"/>
      <c r="F292" s="45" t="str">
        <f>ROW('[1]B2. HTT Public Sector Assets'!B18)&amp; " for Public Sector Assets"</f>
        <v>18 for Public Sector Assets</v>
      </c>
      <c r="G292" s="86"/>
      <c r="H292" s="27"/>
      <c r="I292" s="46"/>
      <c r="J292" s="82"/>
      <c r="K292" s="45"/>
      <c r="L292" s="86"/>
      <c r="N292" s="86"/>
    </row>
    <row r="293" spans="1:14" x14ac:dyDescent="0.25">
      <c r="A293" s="30" t="s">
        <v>406</v>
      </c>
      <c r="B293" s="46" t="s">
        <v>407</v>
      </c>
      <c r="C293" s="45" t="str">
        <f>ROW('[1]B1. HTT Mortgage Assets'!B149)&amp;" for Mortgage Assets"</f>
        <v>149 for Mortgage Assets</v>
      </c>
      <c r="D293" s="45" t="str">
        <f>ROW('[1]B2. HTT Public Sector Assets'!B129)&amp;" for Public Sector Assets"</f>
        <v>129 for Public Sector Assets</v>
      </c>
      <c r="H293" s="27"/>
      <c r="I293" s="46"/>
      <c r="M293" s="86"/>
    </row>
    <row r="294" spans="1:14" x14ac:dyDescent="0.25">
      <c r="A294" s="30" t="s">
        <v>408</v>
      </c>
      <c r="B294" s="46" t="s">
        <v>409</v>
      </c>
      <c r="C294" s="45">
        <f>ROW(B111)</f>
        <v>111</v>
      </c>
      <c r="F294" s="86"/>
      <c r="H294" s="27"/>
      <c r="I294" s="46"/>
      <c r="J294" s="45"/>
      <c r="M294" s="86"/>
    </row>
    <row r="295" spans="1:14" x14ac:dyDescent="0.25">
      <c r="A295" s="30" t="s">
        <v>410</v>
      </c>
      <c r="B295" s="46" t="s">
        <v>411</v>
      </c>
      <c r="C295" s="45">
        <f>ROW(B163)</f>
        <v>163</v>
      </c>
      <c r="E295" s="86"/>
      <c r="F295" s="86"/>
      <c r="H295" s="27"/>
      <c r="I295" s="46"/>
      <c r="J295" s="45"/>
      <c r="L295" s="86"/>
      <c r="M295" s="86"/>
    </row>
    <row r="296" spans="1:14" x14ac:dyDescent="0.25">
      <c r="A296" s="30" t="s">
        <v>412</v>
      </c>
      <c r="B296" s="46" t="s">
        <v>413</v>
      </c>
      <c r="C296" s="45">
        <f>ROW(B137)</f>
        <v>137</v>
      </c>
      <c r="E296" s="86"/>
      <c r="F296" s="86"/>
      <c r="H296" s="27"/>
      <c r="I296" s="46"/>
      <c r="J296" s="45"/>
      <c r="L296" s="86"/>
      <c r="M296" s="86"/>
    </row>
    <row r="297" spans="1:14" ht="30" x14ac:dyDescent="0.25">
      <c r="A297" s="30" t="s">
        <v>414</v>
      </c>
      <c r="B297" s="30" t="s">
        <v>415</v>
      </c>
      <c r="C297" s="45" t="str">
        <f>ROW('[1]C. HTT Harmonised Glossary'!B17)&amp;" for Harmonised Glossary"</f>
        <v>17 for Harmonised Glossary</v>
      </c>
      <c r="E297" s="86"/>
      <c r="H297" s="27"/>
      <c r="J297" s="45"/>
      <c r="L297" s="86"/>
    </row>
    <row r="298" spans="1:14" x14ac:dyDescent="0.25">
      <c r="A298" s="30" t="s">
        <v>416</v>
      </c>
      <c r="B298" s="46" t="s">
        <v>417</v>
      </c>
      <c r="C298" s="45">
        <f>ROW(B65)</f>
        <v>65</v>
      </c>
      <c r="E298" s="86"/>
      <c r="H298" s="27"/>
      <c r="I298" s="46"/>
      <c r="J298" s="45"/>
      <c r="L298" s="86"/>
    </row>
    <row r="299" spans="1:14" x14ac:dyDescent="0.25">
      <c r="A299" s="30" t="s">
        <v>418</v>
      </c>
      <c r="B299" s="46" t="s">
        <v>419</v>
      </c>
      <c r="C299" s="45">
        <f>ROW(B88)</f>
        <v>88</v>
      </c>
      <c r="E299" s="86"/>
      <c r="H299" s="27"/>
      <c r="I299" s="46"/>
      <c r="J299" s="45"/>
      <c r="L299" s="86"/>
    </row>
    <row r="300" spans="1:14" x14ac:dyDescent="0.25">
      <c r="A300" s="30" t="s">
        <v>420</v>
      </c>
      <c r="B300" s="46" t="s">
        <v>421</v>
      </c>
      <c r="C300" s="45" t="str">
        <f>ROW('[1]B1. HTT Mortgage Assets'!B179)&amp; " for Mortgage Assets"</f>
        <v>179 for Mortgage Assets</v>
      </c>
      <c r="D300" s="45" t="str">
        <f>ROW('[1]B2. HTT Public Sector Assets'!B166)&amp; " for Public Sector Assets"</f>
        <v>166 for Public Sector Assets</v>
      </c>
      <c r="E300" s="86"/>
      <c r="H300" s="27"/>
      <c r="I300" s="46"/>
      <c r="J300" s="45"/>
      <c r="K300" s="45"/>
      <c r="L300" s="86"/>
    </row>
    <row r="301" spans="1:14" outlineLevel="1" x14ac:dyDescent="0.25">
      <c r="A301" s="30" t="s">
        <v>422</v>
      </c>
      <c r="B301" s="46"/>
      <c r="C301" s="45"/>
      <c r="D301" s="45"/>
      <c r="E301" s="86"/>
      <c r="H301" s="27"/>
      <c r="I301" s="46"/>
      <c r="J301" s="45"/>
      <c r="K301" s="45"/>
      <c r="L301" s="86"/>
    </row>
    <row r="302" spans="1:14" outlineLevel="1" x14ac:dyDescent="0.25">
      <c r="A302" s="30" t="s">
        <v>423</v>
      </c>
      <c r="B302" s="46"/>
      <c r="C302" s="45"/>
      <c r="D302" s="45"/>
      <c r="E302" s="86"/>
      <c r="H302" s="27"/>
      <c r="I302" s="46"/>
      <c r="J302" s="45"/>
      <c r="K302" s="45"/>
      <c r="L302" s="86"/>
    </row>
    <row r="303" spans="1:14" outlineLevel="1" x14ac:dyDescent="0.25">
      <c r="A303" s="30" t="s">
        <v>424</v>
      </c>
      <c r="B303" s="46"/>
      <c r="C303" s="45"/>
      <c r="D303" s="45"/>
      <c r="E303" s="86"/>
      <c r="H303" s="27"/>
      <c r="I303" s="46"/>
      <c r="J303" s="45"/>
      <c r="K303" s="45"/>
      <c r="L303" s="86"/>
    </row>
    <row r="304" spans="1:14" outlineLevel="1" x14ac:dyDescent="0.25">
      <c r="A304" s="30" t="s">
        <v>425</v>
      </c>
      <c r="B304" s="46"/>
      <c r="C304" s="45"/>
      <c r="D304" s="45"/>
      <c r="E304" s="86"/>
      <c r="H304" s="27"/>
      <c r="I304" s="46"/>
      <c r="J304" s="45"/>
      <c r="K304" s="45"/>
      <c r="L304" s="86"/>
    </row>
    <row r="305" spans="1:13" outlineLevel="1" x14ac:dyDescent="0.25">
      <c r="A305" s="30" t="s">
        <v>426</v>
      </c>
      <c r="B305" s="46"/>
      <c r="C305" s="45"/>
      <c r="D305" s="45"/>
      <c r="E305" s="86"/>
      <c r="H305" s="27"/>
      <c r="I305" s="46"/>
      <c r="J305" s="45"/>
      <c r="K305" s="45"/>
      <c r="L305" s="86"/>
    </row>
    <row r="306" spans="1:13" outlineLevel="1" x14ac:dyDescent="0.25">
      <c r="A306" s="30" t="s">
        <v>427</v>
      </c>
      <c r="B306" s="46"/>
      <c r="C306" s="45"/>
      <c r="D306" s="45"/>
      <c r="E306" s="86"/>
      <c r="H306" s="27"/>
      <c r="I306" s="46"/>
      <c r="J306" s="45"/>
      <c r="K306" s="45"/>
      <c r="L306" s="86"/>
    </row>
    <row r="307" spans="1:13" outlineLevel="1" x14ac:dyDescent="0.25">
      <c r="A307" s="30" t="s">
        <v>428</v>
      </c>
      <c r="B307" s="46"/>
      <c r="C307" s="45"/>
      <c r="D307" s="45"/>
      <c r="E307" s="86"/>
      <c r="H307" s="27"/>
      <c r="I307" s="46"/>
      <c r="J307" s="45"/>
      <c r="K307" s="45"/>
      <c r="L307" s="86"/>
    </row>
    <row r="308" spans="1:13" outlineLevel="1" x14ac:dyDescent="0.25">
      <c r="A308" s="30" t="s">
        <v>429</v>
      </c>
      <c r="B308" s="46"/>
      <c r="C308" s="45"/>
      <c r="D308" s="45"/>
      <c r="E308" s="86"/>
      <c r="H308" s="27"/>
      <c r="I308" s="46"/>
      <c r="J308" s="45"/>
      <c r="K308" s="45"/>
      <c r="L308" s="86"/>
    </row>
    <row r="309" spans="1:13" outlineLevel="1" x14ac:dyDescent="0.25">
      <c r="A309" s="30" t="s">
        <v>430</v>
      </c>
      <c r="B309" s="46"/>
      <c r="C309" s="45"/>
      <c r="D309" s="45"/>
      <c r="E309" s="86"/>
      <c r="H309" s="27"/>
      <c r="I309" s="46"/>
      <c r="J309" s="45"/>
      <c r="K309" s="45"/>
      <c r="L309" s="86"/>
    </row>
    <row r="310" spans="1:13" outlineLevel="1" x14ac:dyDescent="0.25">
      <c r="A310" s="30" t="s">
        <v>431</v>
      </c>
      <c r="H310" s="27"/>
    </row>
    <row r="311" spans="1:13" ht="37.5" x14ac:dyDescent="0.25">
      <c r="A311" s="42"/>
      <c r="B311" s="41" t="s">
        <v>27</v>
      </c>
      <c r="C311" s="42"/>
      <c r="D311" s="42"/>
      <c r="E311" s="42"/>
      <c r="F311" s="42"/>
      <c r="G311" s="43"/>
      <c r="H311" s="27"/>
      <c r="I311" s="34"/>
      <c r="J311" s="36"/>
      <c r="K311" s="36"/>
      <c r="L311" s="36"/>
      <c r="M311" s="36"/>
    </row>
    <row r="312" spans="1:13" x14ac:dyDescent="0.25">
      <c r="A312" s="30" t="s">
        <v>432</v>
      </c>
      <c r="B312" s="56" t="s">
        <v>433</v>
      </c>
      <c r="C312" s="30" t="s">
        <v>434</v>
      </c>
      <c r="H312" s="27"/>
      <c r="I312" s="56"/>
      <c r="J312" s="45"/>
    </row>
    <row r="313" spans="1:13" outlineLevel="1" x14ac:dyDescent="0.25">
      <c r="A313" s="30" t="s">
        <v>435</v>
      </c>
      <c r="B313" s="56"/>
      <c r="C313" s="45"/>
      <c r="H313" s="27"/>
      <c r="I313" s="56"/>
      <c r="J313" s="45"/>
    </row>
    <row r="314" spans="1:13" outlineLevel="1" x14ac:dyDescent="0.25">
      <c r="A314" s="30" t="s">
        <v>436</v>
      </c>
      <c r="B314" s="56"/>
      <c r="C314" s="45"/>
      <c r="H314" s="27"/>
      <c r="I314" s="56"/>
      <c r="J314" s="45"/>
    </row>
    <row r="315" spans="1:13" outlineLevel="1" x14ac:dyDescent="0.25">
      <c r="A315" s="30" t="s">
        <v>437</v>
      </c>
      <c r="B315" s="56"/>
      <c r="C315" s="45"/>
      <c r="H315" s="27"/>
      <c r="I315" s="56"/>
      <c r="J315" s="45"/>
    </row>
    <row r="316" spans="1:13" outlineLevel="1" x14ac:dyDescent="0.25">
      <c r="A316" s="30" t="s">
        <v>438</v>
      </c>
      <c r="B316" s="56"/>
      <c r="C316" s="45"/>
      <c r="H316" s="27"/>
      <c r="I316" s="56"/>
      <c r="J316" s="45"/>
    </row>
    <row r="317" spans="1:13" outlineLevel="1" x14ac:dyDescent="0.25">
      <c r="A317" s="30" t="s">
        <v>439</v>
      </c>
      <c r="B317" s="56"/>
      <c r="C317" s="45"/>
      <c r="H317" s="27"/>
      <c r="I317" s="56"/>
      <c r="J317" s="45"/>
    </row>
    <row r="318" spans="1:13" outlineLevel="1" x14ac:dyDescent="0.25">
      <c r="A318" s="30" t="s">
        <v>440</v>
      </c>
      <c r="B318" s="56"/>
      <c r="C318" s="45"/>
      <c r="H318" s="27"/>
      <c r="I318" s="56"/>
      <c r="J318" s="45"/>
    </row>
    <row r="319" spans="1:13" ht="18.75" x14ac:dyDescent="0.25">
      <c r="A319" s="42"/>
      <c r="B319" s="41" t="s">
        <v>28</v>
      </c>
      <c r="C319" s="42"/>
      <c r="D319" s="42"/>
      <c r="E319" s="42"/>
      <c r="F319" s="42"/>
      <c r="G319" s="43"/>
      <c r="H319" s="27"/>
      <c r="I319" s="34"/>
      <c r="J319" s="36"/>
      <c r="K319" s="36"/>
      <c r="L319" s="36"/>
      <c r="M319" s="36"/>
    </row>
    <row r="320" spans="1:13" ht="15" customHeight="1" outlineLevel="1" x14ac:dyDescent="0.25">
      <c r="A320" s="51"/>
      <c r="B320" s="52" t="s">
        <v>441</v>
      </c>
      <c r="C320" s="51"/>
      <c r="D320" s="51"/>
      <c r="E320" s="53"/>
      <c r="F320" s="54"/>
      <c r="G320" s="54"/>
      <c r="H320" s="27"/>
      <c r="L320" s="27"/>
      <c r="M320" s="27"/>
    </row>
    <row r="321" spans="1:8" outlineLevel="1" x14ac:dyDescent="0.25">
      <c r="A321" s="30" t="s">
        <v>442</v>
      </c>
      <c r="B321" s="46" t="s">
        <v>443</v>
      </c>
      <c r="C321" s="46"/>
      <c r="H321" s="27"/>
    </row>
    <row r="322" spans="1:8" outlineLevel="1" x14ac:dyDescent="0.25">
      <c r="A322" s="30" t="s">
        <v>444</v>
      </c>
      <c r="B322" s="46" t="s">
        <v>445</v>
      </c>
      <c r="C322" s="46"/>
      <c r="H322" s="27"/>
    </row>
    <row r="323" spans="1:8" outlineLevel="1" x14ac:dyDescent="0.25">
      <c r="A323" s="30" t="s">
        <v>446</v>
      </c>
      <c r="B323" s="46" t="s">
        <v>447</v>
      </c>
      <c r="C323" s="46"/>
      <c r="H323" s="27"/>
    </row>
    <row r="324" spans="1:8" outlineLevel="1" x14ac:dyDescent="0.25">
      <c r="A324" s="30" t="s">
        <v>448</v>
      </c>
      <c r="B324" s="46" t="s">
        <v>449</v>
      </c>
      <c r="H324" s="27"/>
    </row>
    <row r="325" spans="1:8" outlineLevel="1" x14ac:dyDescent="0.25">
      <c r="A325" s="30" t="s">
        <v>450</v>
      </c>
      <c r="B325" s="46" t="s">
        <v>451</v>
      </c>
      <c r="H325" s="27"/>
    </row>
    <row r="326" spans="1:8" outlineLevel="1" x14ac:dyDescent="0.25">
      <c r="A326" s="30" t="s">
        <v>452</v>
      </c>
      <c r="B326" s="46" t="s">
        <v>453</v>
      </c>
      <c r="H326" s="27"/>
    </row>
    <row r="327" spans="1:8" outlineLevel="1" x14ac:dyDescent="0.25">
      <c r="A327" s="30" t="s">
        <v>454</v>
      </c>
      <c r="B327" s="46" t="s">
        <v>455</v>
      </c>
      <c r="H327" s="27"/>
    </row>
    <row r="328" spans="1:8" outlineLevel="1" x14ac:dyDescent="0.25">
      <c r="A328" s="30" t="s">
        <v>456</v>
      </c>
      <c r="B328" s="46" t="s">
        <v>457</v>
      </c>
      <c r="H328" s="27"/>
    </row>
    <row r="329" spans="1:8" outlineLevel="1" x14ac:dyDescent="0.25">
      <c r="A329" s="30" t="s">
        <v>458</v>
      </c>
      <c r="B329" s="46" t="s">
        <v>459</v>
      </c>
      <c r="H329" s="27"/>
    </row>
    <row r="330" spans="1:8" outlineLevel="1" x14ac:dyDescent="0.25">
      <c r="A330" s="30" t="s">
        <v>460</v>
      </c>
      <c r="B330" s="65" t="s">
        <v>461</v>
      </c>
      <c r="H330" s="27"/>
    </row>
    <row r="331" spans="1:8" outlineLevel="1" x14ac:dyDescent="0.25">
      <c r="A331" s="30" t="s">
        <v>462</v>
      </c>
      <c r="B331" s="65" t="s">
        <v>461</v>
      </c>
      <c r="H331" s="27"/>
    </row>
    <row r="332" spans="1:8" outlineLevel="1" x14ac:dyDescent="0.25">
      <c r="A332" s="30" t="s">
        <v>463</v>
      </c>
      <c r="B332" s="65" t="s">
        <v>461</v>
      </c>
      <c r="H332" s="27"/>
    </row>
    <row r="333" spans="1:8" outlineLevel="1" x14ac:dyDescent="0.25">
      <c r="A333" s="30" t="s">
        <v>464</v>
      </c>
      <c r="B333" s="65" t="s">
        <v>461</v>
      </c>
      <c r="H333" s="27"/>
    </row>
    <row r="334" spans="1:8" outlineLevel="1" x14ac:dyDescent="0.25">
      <c r="A334" s="30" t="s">
        <v>465</v>
      </c>
      <c r="B334" s="65" t="s">
        <v>461</v>
      </c>
      <c r="H334" s="27"/>
    </row>
    <row r="335" spans="1:8" outlineLevel="1" x14ac:dyDescent="0.25">
      <c r="A335" s="30" t="s">
        <v>466</v>
      </c>
      <c r="B335" s="65" t="s">
        <v>461</v>
      </c>
      <c r="H335" s="27"/>
    </row>
    <row r="336" spans="1:8" outlineLevel="1" x14ac:dyDescent="0.25">
      <c r="A336" s="30" t="s">
        <v>467</v>
      </c>
      <c r="B336" s="65" t="s">
        <v>461</v>
      </c>
      <c r="H336" s="27"/>
    </row>
    <row r="337" spans="1:8" outlineLevel="1" x14ac:dyDescent="0.25">
      <c r="A337" s="30" t="s">
        <v>468</v>
      </c>
      <c r="B337" s="65" t="s">
        <v>461</v>
      </c>
      <c r="H337" s="27"/>
    </row>
    <row r="338" spans="1:8" outlineLevel="1" x14ac:dyDescent="0.25">
      <c r="A338" s="30" t="s">
        <v>469</v>
      </c>
      <c r="B338" s="65" t="s">
        <v>461</v>
      </c>
      <c r="H338" s="27"/>
    </row>
    <row r="339" spans="1:8" outlineLevel="1" x14ac:dyDescent="0.25">
      <c r="A339" s="30" t="s">
        <v>470</v>
      </c>
      <c r="B339" s="65" t="s">
        <v>461</v>
      </c>
      <c r="H339" s="27"/>
    </row>
    <row r="340" spans="1:8" outlineLevel="1" x14ac:dyDescent="0.25">
      <c r="A340" s="30" t="s">
        <v>471</v>
      </c>
      <c r="B340" s="65" t="s">
        <v>461</v>
      </c>
      <c r="H340" s="27"/>
    </row>
    <row r="341" spans="1:8" outlineLevel="1" x14ac:dyDescent="0.25">
      <c r="A341" s="30" t="s">
        <v>472</v>
      </c>
      <c r="B341" s="65" t="s">
        <v>461</v>
      </c>
      <c r="H341" s="27"/>
    </row>
    <row r="342" spans="1:8" outlineLevel="1" x14ac:dyDescent="0.25">
      <c r="A342" s="30" t="s">
        <v>473</v>
      </c>
      <c r="B342" s="65" t="s">
        <v>461</v>
      </c>
      <c r="H342" s="27"/>
    </row>
    <row r="343" spans="1:8" outlineLevel="1" x14ac:dyDescent="0.25">
      <c r="A343" s="30" t="s">
        <v>474</v>
      </c>
      <c r="B343" s="65" t="s">
        <v>461</v>
      </c>
      <c r="H343" s="27"/>
    </row>
    <row r="344" spans="1:8" outlineLevel="1" x14ac:dyDescent="0.25">
      <c r="A344" s="30" t="s">
        <v>475</v>
      </c>
      <c r="B344" s="65" t="s">
        <v>461</v>
      </c>
      <c r="H344" s="27"/>
    </row>
    <row r="345" spans="1:8" outlineLevel="1" x14ac:dyDescent="0.25">
      <c r="A345" s="30" t="s">
        <v>476</v>
      </c>
      <c r="B345" s="65" t="s">
        <v>461</v>
      </c>
      <c r="H345" s="27"/>
    </row>
    <row r="346" spans="1:8" outlineLevel="1" x14ac:dyDescent="0.25">
      <c r="A346" s="30" t="s">
        <v>477</v>
      </c>
      <c r="B346" s="65" t="s">
        <v>461</v>
      </c>
      <c r="H346" s="27"/>
    </row>
    <row r="347" spans="1:8" outlineLevel="1" x14ac:dyDescent="0.25">
      <c r="A347" s="30" t="s">
        <v>478</v>
      </c>
      <c r="B347" s="65" t="s">
        <v>461</v>
      </c>
      <c r="H347" s="27"/>
    </row>
    <row r="348" spans="1:8" outlineLevel="1" x14ac:dyDescent="0.25">
      <c r="A348" s="30" t="s">
        <v>479</v>
      </c>
      <c r="B348" s="65" t="s">
        <v>461</v>
      </c>
      <c r="H348" s="27"/>
    </row>
    <row r="349" spans="1:8" outlineLevel="1" x14ac:dyDescent="0.25">
      <c r="A349" s="30" t="s">
        <v>480</v>
      </c>
      <c r="B349" s="65" t="s">
        <v>461</v>
      </c>
      <c r="H349" s="27"/>
    </row>
    <row r="350" spans="1:8" outlineLevel="1" x14ac:dyDescent="0.25">
      <c r="A350" s="30" t="s">
        <v>481</v>
      </c>
      <c r="B350" s="65" t="s">
        <v>461</v>
      </c>
      <c r="H350" s="27"/>
    </row>
    <row r="351" spans="1:8" outlineLevel="1" x14ac:dyDescent="0.25">
      <c r="A351" s="30" t="s">
        <v>482</v>
      </c>
      <c r="B351" s="65" t="s">
        <v>461</v>
      </c>
      <c r="H351" s="27"/>
    </row>
    <row r="352" spans="1:8" outlineLevel="1" x14ac:dyDescent="0.25">
      <c r="A352" s="30" t="s">
        <v>483</v>
      </c>
      <c r="B352" s="65" t="s">
        <v>461</v>
      </c>
      <c r="H352" s="27"/>
    </row>
    <row r="353" spans="1:8" outlineLevel="1" x14ac:dyDescent="0.25">
      <c r="A353" s="30" t="s">
        <v>484</v>
      </c>
      <c r="B353" s="65" t="s">
        <v>461</v>
      </c>
      <c r="H353" s="27"/>
    </row>
    <row r="354" spans="1:8" outlineLevel="1" x14ac:dyDescent="0.25">
      <c r="A354" s="30" t="s">
        <v>485</v>
      </c>
      <c r="B354" s="65" t="s">
        <v>461</v>
      </c>
      <c r="H354" s="27"/>
    </row>
    <row r="355" spans="1:8" outlineLevel="1" x14ac:dyDescent="0.25">
      <c r="A355" s="30" t="s">
        <v>486</v>
      </c>
      <c r="B355" s="65" t="s">
        <v>461</v>
      </c>
      <c r="H355" s="27"/>
    </row>
    <row r="356" spans="1:8" outlineLevel="1" x14ac:dyDescent="0.25">
      <c r="A356" s="30" t="s">
        <v>487</v>
      </c>
      <c r="B356" s="65" t="s">
        <v>461</v>
      </c>
      <c r="H356" s="27"/>
    </row>
    <row r="357" spans="1:8" outlineLevel="1" x14ac:dyDescent="0.25">
      <c r="A357" s="30" t="s">
        <v>488</v>
      </c>
      <c r="B357" s="65" t="s">
        <v>461</v>
      </c>
      <c r="H357" s="27"/>
    </row>
    <row r="358" spans="1:8" outlineLevel="1" x14ac:dyDescent="0.25">
      <c r="A358" s="30" t="s">
        <v>489</v>
      </c>
      <c r="B358" s="65" t="s">
        <v>461</v>
      </c>
      <c r="H358" s="27"/>
    </row>
    <row r="359" spans="1:8" outlineLevel="1" x14ac:dyDescent="0.25">
      <c r="A359" s="30" t="s">
        <v>490</v>
      </c>
      <c r="B359" s="65" t="s">
        <v>461</v>
      </c>
      <c r="H359" s="27"/>
    </row>
    <row r="360" spans="1:8" outlineLevel="1" x14ac:dyDescent="0.25">
      <c r="A360" s="30" t="s">
        <v>491</v>
      </c>
      <c r="B360" s="65" t="s">
        <v>461</v>
      </c>
      <c r="H360" s="27"/>
    </row>
    <row r="361" spans="1:8" outlineLevel="1" x14ac:dyDescent="0.25">
      <c r="A361" s="30" t="s">
        <v>492</v>
      </c>
      <c r="B361" s="65" t="s">
        <v>461</v>
      </c>
      <c r="H361" s="27"/>
    </row>
    <row r="362" spans="1:8" outlineLevel="1" x14ac:dyDescent="0.25">
      <c r="A362" s="30" t="s">
        <v>493</v>
      </c>
      <c r="B362" s="65" t="s">
        <v>461</v>
      </c>
      <c r="H362" s="27"/>
    </row>
    <row r="363" spans="1:8" outlineLevel="1" x14ac:dyDescent="0.25">
      <c r="A363" s="30" t="s">
        <v>494</v>
      </c>
      <c r="B363" s="65" t="s">
        <v>461</v>
      </c>
      <c r="H363" s="27"/>
    </row>
    <row r="364" spans="1:8" outlineLevel="1" x14ac:dyDescent="0.25">
      <c r="A364" s="30" t="s">
        <v>495</v>
      </c>
      <c r="B364" s="65" t="s">
        <v>461</v>
      </c>
      <c r="H364" s="27"/>
    </row>
    <row r="365" spans="1:8" outlineLevel="1" x14ac:dyDescent="0.25">
      <c r="A365" s="30" t="s">
        <v>496</v>
      </c>
      <c r="B365" s="65" t="s">
        <v>461</v>
      </c>
      <c r="H365" s="27"/>
    </row>
    <row r="366" spans="1:8" x14ac:dyDescent="0.25">
      <c r="H366" s="27"/>
    </row>
    <row r="367" spans="1:8" x14ac:dyDescent="0.25">
      <c r="H367" s="27"/>
    </row>
    <row r="368" spans="1:8" x14ac:dyDescent="0.25">
      <c r="H368" s="27"/>
    </row>
    <row r="369" spans="8:8" x14ac:dyDescent="0.25">
      <c r="H369" s="27"/>
    </row>
    <row r="370" spans="8:8" x14ac:dyDescent="0.25">
      <c r="H370" s="27"/>
    </row>
    <row r="371" spans="8:8" x14ac:dyDescent="0.25">
      <c r="H371" s="27"/>
    </row>
    <row r="372" spans="8:8" x14ac:dyDescent="0.25">
      <c r="H372" s="27"/>
    </row>
    <row r="373" spans="8:8" x14ac:dyDescent="0.25">
      <c r="H373" s="27"/>
    </row>
    <row r="374" spans="8:8" x14ac:dyDescent="0.25">
      <c r="H374" s="27"/>
    </row>
    <row r="375" spans="8:8" x14ac:dyDescent="0.25">
      <c r="H375" s="27"/>
    </row>
    <row r="376" spans="8:8" x14ac:dyDescent="0.25">
      <c r="H376" s="27"/>
    </row>
    <row r="377" spans="8:8" x14ac:dyDescent="0.25">
      <c r="H377" s="27"/>
    </row>
    <row r="378" spans="8:8" x14ac:dyDescent="0.25">
      <c r="H378" s="27"/>
    </row>
    <row r="379" spans="8:8" x14ac:dyDescent="0.25">
      <c r="H379" s="27"/>
    </row>
    <row r="380" spans="8:8" x14ac:dyDescent="0.25">
      <c r="H380" s="27"/>
    </row>
    <row r="381" spans="8:8" x14ac:dyDescent="0.25">
      <c r="H381" s="27"/>
    </row>
    <row r="382" spans="8:8" x14ac:dyDescent="0.25">
      <c r="H382" s="27"/>
    </row>
    <row r="383" spans="8:8" x14ac:dyDescent="0.25">
      <c r="H383" s="27"/>
    </row>
    <row r="384" spans="8:8" x14ac:dyDescent="0.25">
      <c r="H384" s="27"/>
    </row>
    <row r="385" spans="8:8" x14ac:dyDescent="0.25">
      <c r="H385" s="27"/>
    </row>
    <row r="386" spans="8:8" x14ac:dyDescent="0.25">
      <c r="H386" s="27"/>
    </row>
    <row r="387" spans="8:8" x14ac:dyDescent="0.25">
      <c r="H387" s="27"/>
    </row>
    <row r="388" spans="8:8" x14ac:dyDescent="0.25">
      <c r="H388" s="27"/>
    </row>
    <row r="389" spans="8:8" x14ac:dyDescent="0.25">
      <c r="H389" s="27"/>
    </row>
    <row r="390" spans="8:8" x14ac:dyDescent="0.25">
      <c r="H390" s="27"/>
    </row>
    <row r="391" spans="8:8" x14ac:dyDescent="0.25">
      <c r="H391" s="27"/>
    </row>
    <row r="392" spans="8:8" x14ac:dyDescent="0.25">
      <c r="H392" s="27"/>
    </row>
    <row r="393" spans="8:8" x14ac:dyDescent="0.25">
      <c r="H393" s="27"/>
    </row>
    <row r="394" spans="8:8" x14ac:dyDescent="0.25">
      <c r="H394" s="27"/>
    </row>
    <row r="395" spans="8:8" x14ac:dyDescent="0.25">
      <c r="H395" s="27"/>
    </row>
    <row r="396" spans="8:8" x14ac:dyDescent="0.25">
      <c r="H396" s="27"/>
    </row>
    <row r="397" spans="8:8" x14ac:dyDescent="0.25">
      <c r="H397" s="27"/>
    </row>
    <row r="398" spans="8:8" x14ac:dyDescent="0.25">
      <c r="H398" s="27"/>
    </row>
    <row r="399" spans="8:8" x14ac:dyDescent="0.25">
      <c r="H399" s="27"/>
    </row>
    <row r="400" spans="8:8" x14ac:dyDescent="0.25">
      <c r="H400" s="27"/>
    </row>
    <row r="401" spans="8:8" x14ac:dyDescent="0.25">
      <c r="H401" s="27"/>
    </row>
    <row r="402" spans="8:8" x14ac:dyDescent="0.25">
      <c r="H402" s="27"/>
    </row>
    <row r="403" spans="8:8" x14ac:dyDescent="0.25">
      <c r="H403" s="27"/>
    </row>
    <row r="404" spans="8:8" x14ac:dyDescent="0.25">
      <c r="H404" s="27"/>
    </row>
    <row r="405" spans="8:8" x14ac:dyDescent="0.25">
      <c r="H405" s="27"/>
    </row>
    <row r="406" spans="8:8" x14ac:dyDescent="0.25">
      <c r="H406" s="27"/>
    </row>
    <row r="407" spans="8:8" x14ac:dyDescent="0.25">
      <c r="H407" s="27"/>
    </row>
    <row r="408" spans="8:8" x14ac:dyDescent="0.25">
      <c r="H408" s="27"/>
    </row>
    <row r="409" spans="8:8" x14ac:dyDescent="0.25">
      <c r="H409" s="27"/>
    </row>
    <row r="410" spans="8:8" x14ac:dyDescent="0.25">
      <c r="H410" s="27"/>
    </row>
    <row r="411" spans="8:8" x14ac:dyDescent="0.25">
      <c r="H411" s="27"/>
    </row>
    <row r="412" spans="8:8" x14ac:dyDescent="0.25">
      <c r="H412" s="27"/>
    </row>
    <row r="413" spans="8:8" x14ac:dyDescent="0.25">
      <c r="H413" s="27"/>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&amp;L&amp;"Calibri"&amp;11 Confidential_x000D_&amp;1#&amp;"Calibri"&amp;10 Internal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C287" sqref="C287"/>
    </sheetView>
  </sheetViews>
  <sheetFormatPr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89" customWidth="1"/>
    <col min="8" max="16384" width="8.85546875" style="91"/>
  </cols>
  <sheetData>
    <row r="1" spans="1:7" ht="31.5" x14ac:dyDescent="0.25">
      <c r="A1" s="88" t="s">
        <v>497</v>
      </c>
      <c r="B1" s="88"/>
      <c r="C1" s="89"/>
      <c r="D1" s="89"/>
      <c r="E1" s="89"/>
      <c r="F1" s="90" t="s">
        <v>18</v>
      </c>
    </row>
    <row r="2" spans="1:7" ht="15.75" thickBot="1" x14ac:dyDescent="0.3">
      <c r="A2" s="89"/>
      <c r="B2" s="89"/>
      <c r="C2" s="89"/>
      <c r="D2" s="89"/>
      <c r="E2" s="89"/>
      <c r="F2" s="89"/>
    </row>
    <row r="3" spans="1:7" ht="19.5" thickBot="1" x14ac:dyDescent="0.3">
      <c r="A3" s="92"/>
      <c r="B3" s="93" t="s">
        <v>19</v>
      </c>
      <c r="C3" s="94" t="s">
        <v>20</v>
      </c>
      <c r="D3" s="92"/>
      <c r="E3" s="92"/>
      <c r="F3" s="89"/>
      <c r="G3" s="92"/>
    </row>
    <row r="4" spans="1:7" ht="15.75" thickBot="1" x14ac:dyDescent="0.3"/>
    <row r="5" spans="1:7" ht="18.75" x14ac:dyDescent="0.25">
      <c r="A5" s="95"/>
      <c r="B5" s="96" t="s">
        <v>498</v>
      </c>
      <c r="C5" s="95"/>
      <c r="E5" s="97"/>
      <c r="F5" s="97"/>
    </row>
    <row r="6" spans="1:7" x14ac:dyDescent="0.25">
      <c r="B6" s="98" t="s">
        <v>499</v>
      </c>
    </row>
    <row r="7" spans="1:7" x14ac:dyDescent="0.25">
      <c r="B7" s="99" t="s">
        <v>500</v>
      </c>
    </row>
    <row r="8" spans="1:7" ht="15.75" thickBot="1" x14ac:dyDescent="0.3">
      <c r="B8" s="100" t="s">
        <v>501</v>
      </c>
    </row>
    <row r="9" spans="1:7" x14ac:dyDescent="0.25">
      <c r="B9" s="101"/>
    </row>
    <row r="10" spans="1:7" ht="37.5" x14ac:dyDescent="0.25">
      <c r="A10" s="102" t="s">
        <v>29</v>
      </c>
      <c r="B10" s="102" t="s">
        <v>499</v>
      </c>
      <c r="C10" s="103"/>
      <c r="D10" s="103"/>
      <c r="E10" s="103"/>
      <c r="F10" s="103"/>
      <c r="G10" s="104"/>
    </row>
    <row r="11" spans="1:7" ht="15" customHeight="1" x14ac:dyDescent="0.25">
      <c r="A11" s="105"/>
      <c r="B11" s="106" t="s">
        <v>502</v>
      </c>
      <c r="C11" s="105" t="s">
        <v>62</v>
      </c>
      <c r="D11" s="105"/>
      <c r="E11" s="105"/>
      <c r="F11" s="107" t="s">
        <v>503</v>
      </c>
      <c r="G11" s="107"/>
    </row>
    <row r="12" spans="1:7" x14ac:dyDescent="0.25">
      <c r="A12" s="49" t="s">
        <v>504</v>
      </c>
      <c r="B12" s="49" t="s">
        <v>505</v>
      </c>
      <c r="C12" s="76">
        <v>49740.329513189747</v>
      </c>
      <c r="F12" s="62">
        <f>IF($C$15=0,"",IF(C12="[for completion]","",C12/$C$15))</f>
        <v>1</v>
      </c>
    </row>
    <row r="13" spans="1:7" x14ac:dyDescent="0.25">
      <c r="A13" s="49" t="s">
        <v>506</v>
      </c>
      <c r="B13" s="49" t="s">
        <v>507</v>
      </c>
      <c r="C13" s="49">
        <v>0</v>
      </c>
      <c r="F13" s="62">
        <f>IF($C$15=0,"",IF(C13="[for completion]","",C13/$C$15))</f>
        <v>0</v>
      </c>
    </row>
    <row r="14" spans="1:7" x14ac:dyDescent="0.25">
      <c r="A14" s="49" t="s">
        <v>508</v>
      </c>
      <c r="B14" s="49" t="s">
        <v>101</v>
      </c>
      <c r="C14" s="49">
        <v>0</v>
      </c>
      <c r="F14" s="62">
        <f>IF($C$15=0,"",IF(C14="[for completion]","",C14/$C$15))</f>
        <v>0</v>
      </c>
    </row>
    <row r="15" spans="1:7" x14ac:dyDescent="0.25">
      <c r="A15" s="49" t="s">
        <v>509</v>
      </c>
      <c r="B15" s="108" t="s">
        <v>103</v>
      </c>
      <c r="C15" s="76">
        <f>SUM(C12:C14)</f>
        <v>49740.329513189747</v>
      </c>
      <c r="F15" s="109">
        <f>SUM(F12:F14)</f>
        <v>1</v>
      </c>
    </row>
    <row r="16" spans="1:7" outlineLevel="1" x14ac:dyDescent="0.25">
      <c r="A16" s="49" t="s">
        <v>510</v>
      </c>
      <c r="B16" s="110"/>
      <c r="F16" s="62"/>
    </row>
    <row r="17" spans="1:7" outlineLevel="1" x14ac:dyDescent="0.25">
      <c r="A17" s="49" t="s">
        <v>511</v>
      </c>
      <c r="B17" s="110"/>
      <c r="F17" s="62"/>
    </row>
    <row r="18" spans="1:7" outlineLevel="1" x14ac:dyDescent="0.25">
      <c r="A18" s="49" t="s">
        <v>512</v>
      </c>
      <c r="B18" s="110"/>
      <c r="F18" s="62"/>
    </row>
    <row r="19" spans="1:7" outlineLevel="1" x14ac:dyDescent="0.25">
      <c r="A19" s="49" t="s">
        <v>513</v>
      </c>
      <c r="B19" s="110"/>
      <c r="F19" s="62"/>
    </row>
    <row r="20" spans="1:7" outlineLevel="1" x14ac:dyDescent="0.25">
      <c r="A20" s="49" t="s">
        <v>514</v>
      </c>
      <c r="B20" s="110"/>
      <c r="F20" s="62"/>
    </row>
    <row r="21" spans="1:7" outlineLevel="1" x14ac:dyDescent="0.25">
      <c r="A21" s="49" t="s">
        <v>515</v>
      </c>
      <c r="B21" s="110"/>
      <c r="F21" s="62"/>
    </row>
    <row r="22" spans="1:7" outlineLevel="1" x14ac:dyDescent="0.25">
      <c r="A22" s="49" t="s">
        <v>516</v>
      </c>
      <c r="B22" s="110"/>
      <c r="F22" s="62"/>
    </row>
    <row r="23" spans="1:7" outlineLevel="1" x14ac:dyDescent="0.25">
      <c r="A23" s="49" t="s">
        <v>517</v>
      </c>
      <c r="B23" s="110"/>
      <c r="F23" s="62"/>
    </row>
    <row r="24" spans="1:7" outlineLevel="1" x14ac:dyDescent="0.25">
      <c r="A24" s="49" t="s">
        <v>518</v>
      </c>
      <c r="B24" s="110"/>
      <c r="F24" s="62"/>
    </row>
    <row r="25" spans="1:7" outlineLevel="1" x14ac:dyDescent="0.25">
      <c r="A25" s="49" t="s">
        <v>519</v>
      </c>
      <c r="B25" s="110"/>
      <c r="F25" s="62"/>
    </row>
    <row r="26" spans="1:7" outlineLevel="1" x14ac:dyDescent="0.25">
      <c r="A26" s="49" t="s">
        <v>520</v>
      </c>
      <c r="B26" s="110"/>
      <c r="C26" s="91"/>
      <c r="D26" s="91"/>
      <c r="E26" s="91"/>
      <c r="F26" s="62"/>
    </row>
    <row r="27" spans="1:7" ht="15" customHeight="1" x14ac:dyDescent="0.25">
      <c r="A27" s="105"/>
      <c r="B27" s="106" t="s">
        <v>521</v>
      </c>
      <c r="C27" s="105" t="s">
        <v>522</v>
      </c>
      <c r="D27" s="105" t="s">
        <v>523</v>
      </c>
      <c r="E27" s="111"/>
      <c r="F27" s="105" t="s">
        <v>524</v>
      </c>
      <c r="G27" s="107"/>
    </row>
    <row r="28" spans="1:7" x14ac:dyDescent="0.25">
      <c r="A28" s="49" t="s">
        <v>525</v>
      </c>
      <c r="B28" s="49" t="s">
        <v>526</v>
      </c>
      <c r="C28" s="76">
        <v>178453</v>
      </c>
      <c r="D28" s="49" t="s">
        <v>69</v>
      </c>
      <c r="F28" s="76">
        <f>C28</f>
        <v>178453</v>
      </c>
    </row>
    <row r="29" spans="1:7" outlineLevel="1" x14ac:dyDescent="0.25">
      <c r="A29" s="49" t="s">
        <v>527</v>
      </c>
      <c r="B29" s="112"/>
    </row>
    <row r="30" spans="1:7" outlineLevel="1" x14ac:dyDescent="0.25">
      <c r="A30" s="49" t="s">
        <v>528</v>
      </c>
      <c r="B30" s="112"/>
    </row>
    <row r="31" spans="1:7" outlineLevel="1" x14ac:dyDescent="0.25">
      <c r="A31" s="49" t="s">
        <v>529</v>
      </c>
      <c r="B31" s="112"/>
    </row>
    <row r="32" spans="1:7" outlineLevel="1" x14ac:dyDescent="0.25">
      <c r="A32" s="49" t="s">
        <v>530</v>
      </c>
      <c r="B32" s="112"/>
    </row>
    <row r="33" spans="1:7" outlineLevel="1" x14ac:dyDescent="0.25">
      <c r="A33" s="49" t="s">
        <v>531</v>
      </c>
      <c r="B33" s="112"/>
    </row>
    <row r="34" spans="1:7" outlineLevel="1" x14ac:dyDescent="0.25">
      <c r="A34" s="49" t="s">
        <v>532</v>
      </c>
      <c r="B34" s="112"/>
    </row>
    <row r="35" spans="1:7" ht="15" customHeight="1" x14ac:dyDescent="0.25">
      <c r="A35" s="105"/>
      <c r="B35" s="106" t="s">
        <v>533</v>
      </c>
      <c r="C35" s="105" t="s">
        <v>534</v>
      </c>
      <c r="D35" s="105" t="s">
        <v>535</v>
      </c>
      <c r="E35" s="111"/>
      <c r="F35" s="107" t="s">
        <v>503</v>
      </c>
      <c r="G35" s="107"/>
    </row>
    <row r="36" spans="1:7" x14ac:dyDescent="0.25">
      <c r="A36" s="49" t="s">
        <v>536</v>
      </c>
      <c r="B36" s="49" t="s">
        <v>537</v>
      </c>
      <c r="C36" s="113">
        <v>5.052438237936475E-4</v>
      </c>
      <c r="D36" s="49" t="s">
        <v>69</v>
      </c>
      <c r="F36" s="113">
        <f>C36</f>
        <v>5.052438237936475E-4</v>
      </c>
    </row>
    <row r="37" spans="1:7" outlineLevel="1" x14ac:dyDescent="0.25">
      <c r="A37" s="49" t="s">
        <v>538</v>
      </c>
      <c r="C37" s="113"/>
      <c r="D37" s="113"/>
      <c r="F37" s="113"/>
    </row>
    <row r="38" spans="1:7" outlineLevel="1" x14ac:dyDescent="0.25">
      <c r="A38" s="49" t="s">
        <v>539</v>
      </c>
      <c r="C38" s="113"/>
      <c r="D38" s="113"/>
      <c r="F38" s="113"/>
    </row>
    <row r="39" spans="1:7" outlineLevel="1" x14ac:dyDescent="0.25">
      <c r="A39" s="49" t="s">
        <v>540</v>
      </c>
      <c r="C39" s="113"/>
      <c r="D39" s="113"/>
      <c r="F39" s="113"/>
    </row>
    <row r="40" spans="1:7" outlineLevel="1" x14ac:dyDescent="0.25">
      <c r="A40" s="49" t="s">
        <v>541</v>
      </c>
      <c r="C40" s="113"/>
      <c r="D40" s="113"/>
      <c r="F40" s="113"/>
    </row>
    <row r="41" spans="1:7" outlineLevel="1" x14ac:dyDescent="0.25">
      <c r="A41" s="49" t="s">
        <v>542</v>
      </c>
      <c r="C41" s="113"/>
      <c r="D41" s="113"/>
      <c r="F41" s="113"/>
    </row>
    <row r="42" spans="1:7" outlineLevel="1" x14ac:dyDescent="0.25">
      <c r="A42" s="49" t="s">
        <v>543</v>
      </c>
      <c r="C42" s="113"/>
      <c r="D42" s="113"/>
      <c r="F42" s="113"/>
    </row>
    <row r="43" spans="1:7" ht="15" customHeight="1" x14ac:dyDescent="0.25">
      <c r="A43" s="105"/>
      <c r="B43" s="106" t="s">
        <v>544</v>
      </c>
      <c r="C43" s="105" t="s">
        <v>534</v>
      </c>
      <c r="D43" s="105" t="s">
        <v>535</v>
      </c>
      <c r="E43" s="111"/>
      <c r="F43" s="107" t="s">
        <v>503</v>
      </c>
      <c r="G43" s="107"/>
    </row>
    <row r="44" spans="1:7" x14ac:dyDescent="0.25">
      <c r="A44" s="49" t="s">
        <v>545</v>
      </c>
      <c r="B44" s="114" t="s">
        <v>546</v>
      </c>
      <c r="C44" s="115">
        <f>SUM(C45:C72)</f>
        <v>0</v>
      </c>
      <c r="D44" s="115">
        <f>SUM(D45:D72)</f>
        <v>0</v>
      </c>
      <c r="E44" s="113"/>
      <c r="F44" s="115">
        <f>SUM(F45:F72)</f>
        <v>0</v>
      </c>
      <c r="G44" s="49"/>
    </row>
    <row r="45" spans="1:7" x14ac:dyDescent="0.25">
      <c r="A45" s="49" t="s">
        <v>547</v>
      </c>
      <c r="B45" s="49" t="s">
        <v>548</v>
      </c>
      <c r="C45" s="113">
        <v>0</v>
      </c>
      <c r="D45" s="113" t="s">
        <v>69</v>
      </c>
      <c r="E45" s="113"/>
      <c r="F45" s="113">
        <v>0</v>
      </c>
      <c r="G45" s="49"/>
    </row>
    <row r="46" spans="1:7" x14ac:dyDescent="0.25">
      <c r="A46" s="49" t="s">
        <v>549</v>
      </c>
      <c r="B46" s="49" t="s">
        <v>550</v>
      </c>
      <c r="C46" s="113">
        <v>0</v>
      </c>
      <c r="D46" s="113" t="s">
        <v>69</v>
      </c>
      <c r="E46" s="113"/>
      <c r="F46" s="113">
        <v>0</v>
      </c>
      <c r="G46" s="49"/>
    </row>
    <row r="47" spans="1:7" x14ac:dyDescent="0.25">
      <c r="A47" s="49" t="s">
        <v>551</v>
      </c>
      <c r="B47" s="49" t="s">
        <v>552</v>
      </c>
      <c r="C47" s="113">
        <v>0</v>
      </c>
      <c r="D47" s="113" t="s">
        <v>69</v>
      </c>
      <c r="E47" s="113"/>
      <c r="F47" s="113">
        <v>0</v>
      </c>
      <c r="G47" s="49"/>
    </row>
    <row r="48" spans="1:7" x14ac:dyDescent="0.25">
      <c r="A48" s="49" t="s">
        <v>553</v>
      </c>
      <c r="B48" s="49" t="s">
        <v>554</v>
      </c>
      <c r="C48" s="113">
        <v>0</v>
      </c>
      <c r="D48" s="113" t="s">
        <v>69</v>
      </c>
      <c r="E48" s="113"/>
      <c r="F48" s="113">
        <v>0</v>
      </c>
      <c r="G48" s="49"/>
    </row>
    <row r="49" spans="1:7" x14ac:dyDescent="0.25">
      <c r="A49" s="49" t="s">
        <v>555</v>
      </c>
      <c r="B49" s="49" t="s">
        <v>556</v>
      </c>
      <c r="C49" s="113">
        <v>0</v>
      </c>
      <c r="D49" s="113" t="s">
        <v>69</v>
      </c>
      <c r="E49" s="113"/>
      <c r="F49" s="113">
        <v>0</v>
      </c>
      <c r="G49" s="49"/>
    </row>
    <row r="50" spans="1:7" x14ac:dyDescent="0.25">
      <c r="A50" s="49" t="s">
        <v>557</v>
      </c>
      <c r="B50" s="49" t="s">
        <v>558</v>
      </c>
      <c r="C50" s="113">
        <v>0</v>
      </c>
      <c r="D50" s="113" t="s">
        <v>69</v>
      </c>
      <c r="E50" s="113"/>
      <c r="F50" s="113">
        <v>0</v>
      </c>
      <c r="G50" s="49"/>
    </row>
    <row r="51" spans="1:7" x14ac:dyDescent="0.25">
      <c r="A51" s="49" t="s">
        <v>559</v>
      </c>
      <c r="B51" s="49" t="s">
        <v>560</v>
      </c>
      <c r="C51" s="113">
        <v>0</v>
      </c>
      <c r="D51" s="113" t="s">
        <v>69</v>
      </c>
      <c r="E51" s="113"/>
      <c r="F51" s="113">
        <v>0</v>
      </c>
      <c r="G51" s="49"/>
    </row>
    <row r="52" spans="1:7" x14ac:dyDescent="0.25">
      <c r="A52" s="49" t="s">
        <v>561</v>
      </c>
      <c r="B52" s="49" t="s">
        <v>562</v>
      </c>
      <c r="C52" s="113">
        <v>0</v>
      </c>
      <c r="D52" s="113" t="s">
        <v>69</v>
      </c>
      <c r="E52" s="113"/>
      <c r="F52" s="113">
        <v>0</v>
      </c>
      <c r="G52" s="49"/>
    </row>
    <row r="53" spans="1:7" x14ac:dyDescent="0.25">
      <c r="A53" s="49" t="s">
        <v>563</v>
      </c>
      <c r="B53" s="49" t="s">
        <v>564</v>
      </c>
      <c r="C53" s="113">
        <v>0</v>
      </c>
      <c r="D53" s="113" t="s">
        <v>69</v>
      </c>
      <c r="E53" s="113"/>
      <c r="F53" s="113">
        <v>0</v>
      </c>
      <c r="G53" s="49"/>
    </row>
    <row r="54" spans="1:7" x14ac:dyDescent="0.25">
      <c r="A54" s="49" t="s">
        <v>565</v>
      </c>
      <c r="B54" s="49" t="s">
        <v>566</v>
      </c>
      <c r="C54" s="113">
        <v>0</v>
      </c>
      <c r="D54" s="113" t="s">
        <v>69</v>
      </c>
      <c r="E54" s="113"/>
      <c r="F54" s="113">
        <v>0</v>
      </c>
      <c r="G54" s="49"/>
    </row>
    <row r="55" spans="1:7" x14ac:dyDescent="0.25">
      <c r="A55" s="49" t="s">
        <v>567</v>
      </c>
      <c r="B55" s="49" t="s">
        <v>568</v>
      </c>
      <c r="C55" s="113">
        <v>0</v>
      </c>
      <c r="D55" s="113" t="s">
        <v>69</v>
      </c>
      <c r="E55" s="113"/>
      <c r="F55" s="113">
        <v>0</v>
      </c>
      <c r="G55" s="49"/>
    </row>
    <row r="56" spans="1:7" x14ac:dyDescent="0.25">
      <c r="A56" s="49" t="s">
        <v>569</v>
      </c>
      <c r="B56" s="49" t="s">
        <v>570</v>
      </c>
      <c r="C56" s="113">
        <v>0</v>
      </c>
      <c r="D56" s="113" t="s">
        <v>69</v>
      </c>
      <c r="E56" s="113"/>
      <c r="F56" s="113">
        <v>0</v>
      </c>
      <c r="G56" s="49"/>
    </row>
    <row r="57" spans="1:7" x14ac:dyDescent="0.25">
      <c r="A57" s="49" t="s">
        <v>571</v>
      </c>
      <c r="B57" s="49" t="s">
        <v>572</v>
      </c>
      <c r="C57" s="113">
        <v>0</v>
      </c>
      <c r="D57" s="113" t="s">
        <v>69</v>
      </c>
      <c r="E57" s="113"/>
      <c r="F57" s="113">
        <v>0</v>
      </c>
      <c r="G57" s="49"/>
    </row>
    <row r="58" spans="1:7" x14ac:dyDescent="0.25">
      <c r="A58" s="49" t="s">
        <v>573</v>
      </c>
      <c r="B58" s="49" t="s">
        <v>574</v>
      </c>
      <c r="C58" s="113">
        <v>0</v>
      </c>
      <c r="D58" s="113" t="s">
        <v>69</v>
      </c>
      <c r="E58" s="113"/>
      <c r="F58" s="113">
        <v>0</v>
      </c>
      <c r="G58" s="49"/>
    </row>
    <row r="59" spans="1:7" x14ac:dyDescent="0.25">
      <c r="A59" s="49" t="s">
        <v>575</v>
      </c>
      <c r="B59" s="49" t="s">
        <v>576</v>
      </c>
      <c r="C59" s="113">
        <v>0</v>
      </c>
      <c r="D59" s="113" t="s">
        <v>69</v>
      </c>
      <c r="E59" s="113"/>
      <c r="F59" s="113">
        <v>0</v>
      </c>
      <c r="G59" s="49"/>
    </row>
    <row r="60" spans="1:7" x14ac:dyDescent="0.25">
      <c r="A60" s="49" t="s">
        <v>577</v>
      </c>
      <c r="B60" s="49" t="s">
        <v>578</v>
      </c>
      <c r="C60" s="113">
        <v>0</v>
      </c>
      <c r="D60" s="113" t="s">
        <v>69</v>
      </c>
      <c r="E60" s="113"/>
      <c r="F60" s="113">
        <v>0</v>
      </c>
      <c r="G60" s="49"/>
    </row>
    <row r="61" spans="1:7" x14ac:dyDescent="0.25">
      <c r="A61" s="49" t="s">
        <v>579</v>
      </c>
      <c r="B61" s="49" t="s">
        <v>580</v>
      </c>
      <c r="C61" s="113">
        <v>0</v>
      </c>
      <c r="D61" s="113" t="s">
        <v>69</v>
      </c>
      <c r="E61" s="113"/>
      <c r="F61" s="113">
        <v>0</v>
      </c>
      <c r="G61" s="49"/>
    </row>
    <row r="62" spans="1:7" x14ac:dyDescent="0.25">
      <c r="A62" s="49" t="s">
        <v>581</v>
      </c>
      <c r="B62" s="49" t="s">
        <v>582</v>
      </c>
      <c r="C62" s="113">
        <v>0</v>
      </c>
      <c r="D62" s="113" t="s">
        <v>69</v>
      </c>
      <c r="E62" s="113"/>
      <c r="F62" s="113">
        <v>0</v>
      </c>
      <c r="G62" s="49"/>
    </row>
    <row r="63" spans="1:7" x14ac:dyDescent="0.25">
      <c r="A63" s="49" t="s">
        <v>583</v>
      </c>
      <c r="B63" s="49" t="s">
        <v>584</v>
      </c>
      <c r="C63" s="113">
        <v>0</v>
      </c>
      <c r="D63" s="113" t="s">
        <v>69</v>
      </c>
      <c r="E63" s="113"/>
      <c r="F63" s="113">
        <v>0</v>
      </c>
      <c r="G63" s="49"/>
    </row>
    <row r="64" spans="1:7" x14ac:dyDescent="0.25">
      <c r="A64" s="49" t="s">
        <v>585</v>
      </c>
      <c r="B64" s="49" t="s">
        <v>586</v>
      </c>
      <c r="C64" s="113">
        <v>0</v>
      </c>
      <c r="D64" s="113" t="s">
        <v>69</v>
      </c>
      <c r="E64" s="113"/>
      <c r="F64" s="113">
        <v>0</v>
      </c>
      <c r="G64" s="49"/>
    </row>
    <row r="65" spans="1:7" x14ac:dyDescent="0.25">
      <c r="A65" s="49" t="s">
        <v>587</v>
      </c>
      <c r="B65" s="49" t="s">
        <v>588</v>
      </c>
      <c r="C65" s="113">
        <v>0</v>
      </c>
      <c r="D65" s="113" t="s">
        <v>69</v>
      </c>
      <c r="E65" s="113"/>
      <c r="F65" s="113">
        <v>0</v>
      </c>
      <c r="G65" s="49"/>
    </row>
    <row r="66" spans="1:7" x14ac:dyDescent="0.25">
      <c r="A66" s="49" t="s">
        <v>589</v>
      </c>
      <c r="B66" s="49" t="s">
        <v>590</v>
      </c>
      <c r="C66" s="113">
        <v>0</v>
      </c>
      <c r="D66" s="113" t="s">
        <v>69</v>
      </c>
      <c r="E66" s="113"/>
      <c r="F66" s="113">
        <v>0</v>
      </c>
      <c r="G66" s="49"/>
    </row>
    <row r="67" spans="1:7" x14ac:dyDescent="0.25">
      <c r="A67" s="49" t="s">
        <v>591</v>
      </c>
      <c r="B67" s="49" t="s">
        <v>592</v>
      </c>
      <c r="C67" s="113">
        <v>0</v>
      </c>
      <c r="D67" s="113" t="s">
        <v>69</v>
      </c>
      <c r="E67" s="113"/>
      <c r="F67" s="113">
        <v>0</v>
      </c>
      <c r="G67" s="49"/>
    </row>
    <row r="68" spans="1:7" x14ac:dyDescent="0.25">
      <c r="A68" s="49" t="s">
        <v>593</v>
      </c>
      <c r="B68" s="49" t="s">
        <v>594</v>
      </c>
      <c r="C68" s="113">
        <v>0</v>
      </c>
      <c r="D68" s="113" t="s">
        <v>69</v>
      </c>
      <c r="E68" s="113"/>
      <c r="F68" s="113">
        <v>0</v>
      </c>
      <c r="G68" s="49"/>
    </row>
    <row r="69" spans="1:7" x14ac:dyDescent="0.25">
      <c r="A69" s="49" t="s">
        <v>595</v>
      </c>
      <c r="B69" s="49" t="s">
        <v>596</v>
      </c>
      <c r="C69" s="113">
        <v>0</v>
      </c>
      <c r="D69" s="113" t="s">
        <v>69</v>
      </c>
      <c r="E69" s="113"/>
      <c r="F69" s="113">
        <v>0</v>
      </c>
      <c r="G69" s="49"/>
    </row>
    <row r="70" spans="1:7" x14ac:dyDescent="0.25">
      <c r="A70" s="49" t="s">
        <v>597</v>
      </c>
      <c r="B70" s="49" t="s">
        <v>598</v>
      </c>
      <c r="C70" s="113">
        <v>0</v>
      </c>
      <c r="D70" s="113" t="s">
        <v>69</v>
      </c>
      <c r="E70" s="113"/>
      <c r="F70" s="113">
        <v>0</v>
      </c>
      <c r="G70" s="49"/>
    </row>
    <row r="71" spans="1:7" x14ac:dyDescent="0.25">
      <c r="A71" s="49" t="s">
        <v>599</v>
      </c>
      <c r="B71" s="49" t="s">
        <v>600</v>
      </c>
      <c r="C71" s="113">
        <v>0</v>
      </c>
      <c r="D71" s="113" t="s">
        <v>69</v>
      </c>
      <c r="E71" s="113"/>
      <c r="F71" s="113">
        <v>0</v>
      </c>
      <c r="G71" s="49"/>
    </row>
    <row r="72" spans="1:7" x14ac:dyDescent="0.25">
      <c r="A72" s="49" t="s">
        <v>601</v>
      </c>
      <c r="B72" s="49" t="s">
        <v>602</v>
      </c>
      <c r="C72" s="113">
        <v>0</v>
      </c>
      <c r="D72" s="113" t="s">
        <v>69</v>
      </c>
      <c r="E72" s="113"/>
      <c r="F72" s="113">
        <v>0</v>
      </c>
      <c r="G72" s="49"/>
    </row>
    <row r="73" spans="1:7" x14ac:dyDescent="0.25">
      <c r="A73" s="49" t="s">
        <v>603</v>
      </c>
      <c r="B73" s="114" t="s">
        <v>286</v>
      </c>
      <c r="C73" s="115">
        <f>SUM(C74:C76)</f>
        <v>0</v>
      </c>
      <c r="D73" s="115">
        <f>SUM(D74:D76)</f>
        <v>0</v>
      </c>
      <c r="E73" s="113"/>
      <c r="F73" s="115">
        <f>SUM(F74:F76)</f>
        <v>0</v>
      </c>
      <c r="G73" s="49"/>
    </row>
    <row r="74" spans="1:7" x14ac:dyDescent="0.25">
      <c r="A74" s="49" t="s">
        <v>604</v>
      </c>
      <c r="B74" s="49" t="s">
        <v>605</v>
      </c>
      <c r="C74" s="113">
        <v>0</v>
      </c>
      <c r="D74" s="113" t="s">
        <v>69</v>
      </c>
      <c r="E74" s="113"/>
      <c r="F74" s="113">
        <v>0</v>
      </c>
      <c r="G74" s="49"/>
    </row>
    <row r="75" spans="1:7" x14ac:dyDescent="0.25">
      <c r="A75" s="49" t="s">
        <v>606</v>
      </c>
      <c r="B75" s="49" t="s">
        <v>607</v>
      </c>
      <c r="C75" s="113">
        <v>0</v>
      </c>
      <c r="D75" s="113" t="s">
        <v>69</v>
      </c>
      <c r="E75" s="113"/>
      <c r="F75" s="113">
        <v>0</v>
      </c>
      <c r="G75" s="49"/>
    </row>
    <row r="76" spans="1:7" x14ac:dyDescent="0.25">
      <c r="A76" s="49" t="s">
        <v>608</v>
      </c>
      <c r="B76" s="49" t="s">
        <v>609</v>
      </c>
      <c r="C76" s="113">
        <v>0</v>
      </c>
      <c r="D76" s="113" t="s">
        <v>69</v>
      </c>
      <c r="E76" s="113"/>
      <c r="F76" s="113">
        <v>0</v>
      </c>
      <c r="G76" s="49"/>
    </row>
    <row r="77" spans="1:7" x14ac:dyDescent="0.25">
      <c r="A77" s="49" t="s">
        <v>610</v>
      </c>
      <c r="B77" s="114" t="s">
        <v>101</v>
      </c>
      <c r="C77" s="115">
        <f>SUM(C78:C87)</f>
        <v>1</v>
      </c>
      <c r="D77" s="115">
        <f>SUM(D78:D87)</f>
        <v>0</v>
      </c>
      <c r="E77" s="113"/>
      <c r="F77" s="115">
        <f>SUM(F78:F87)</f>
        <v>1</v>
      </c>
      <c r="G77" s="49"/>
    </row>
    <row r="78" spans="1:7" x14ac:dyDescent="0.25">
      <c r="A78" s="49" t="s">
        <v>611</v>
      </c>
      <c r="B78" s="116" t="s">
        <v>288</v>
      </c>
      <c r="C78" s="113">
        <v>0</v>
      </c>
      <c r="D78" s="113" t="s">
        <v>69</v>
      </c>
      <c r="E78" s="113"/>
      <c r="F78" s="113">
        <v>0</v>
      </c>
      <c r="G78" s="49"/>
    </row>
    <row r="79" spans="1:7" x14ac:dyDescent="0.25">
      <c r="A79" s="49" t="s">
        <v>612</v>
      </c>
      <c r="B79" s="116" t="s">
        <v>290</v>
      </c>
      <c r="C79" s="113">
        <v>0</v>
      </c>
      <c r="D79" s="113" t="s">
        <v>69</v>
      </c>
      <c r="E79" s="113"/>
      <c r="F79" s="113">
        <v>0</v>
      </c>
      <c r="G79" s="49"/>
    </row>
    <row r="80" spans="1:7" x14ac:dyDescent="0.25">
      <c r="A80" s="49" t="s">
        <v>613</v>
      </c>
      <c r="B80" s="116" t="s">
        <v>292</v>
      </c>
      <c r="C80" s="113">
        <v>0</v>
      </c>
      <c r="D80" s="113" t="s">
        <v>69</v>
      </c>
      <c r="E80" s="113"/>
      <c r="F80" s="113">
        <v>0</v>
      </c>
      <c r="G80" s="49"/>
    </row>
    <row r="81" spans="1:7" x14ac:dyDescent="0.25">
      <c r="A81" s="49" t="s">
        <v>614</v>
      </c>
      <c r="B81" s="116" t="s">
        <v>2</v>
      </c>
      <c r="C81" s="113">
        <v>1</v>
      </c>
      <c r="D81" s="113" t="s">
        <v>69</v>
      </c>
      <c r="E81" s="113"/>
      <c r="F81" s="113">
        <f>C81</f>
        <v>1</v>
      </c>
      <c r="G81" s="49"/>
    </row>
    <row r="82" spans="1:7" x14ac:dyDescent="0.25">
      <c r="A82" s="49" t="s">
        <v>615</v>
      </c>
      <c r="B82" s="116" t="s">
        <v>295</v>
      </c>
      <c r="C82" s="113">
        <v>0</v>
      </c>
      <c r="D82" s="113" t="s">
        <v>69</v>
      </c>
      <c r="E82" s="113"/>
      <c r="F82" s="113">
        <v>0</v>
      </c>
      <c r="G82" s="49"/>
    </row>
    <row r="83" spans="1:7" x14ac:dyDescent="0.25">
      <c r="A83" s="49" t="s">
        <v>616</v>
      </c>
      <c r="B83" s="116" t="s">
        <v>297</v>
      </c>
      <c r="C83" s="113">
        <v>0</v>
      </c>
      <c r="D83" s="113" t="s">
        <v>69</v>
      </c>
      <c r="E83" s="113"/>
      <c r="F83" s="113">
        <v>0</v>
      </c>
      <c r="G83" s="49"/>
    </row>
    <row r="84" spans="1:7" x14ac:dyDescent="0.25">
      <c r="A84" s="49" t="s">
        <v>617</v>
      </c>
      <c r="B84" s="116" t="s">
        <v>299</v>
      </c>
      <c r="C84" s="113">
        <v>0</v>
      </c>
      <c r="D84" s="113" t="s">
        <v>69</v>
      </c>
      <c r="E84" s="113"/>
      <c r="F84" s="113">
        <v>0</v>
      </c>
      <c r="G84" s="49"/>
    </row>
    <row r="85" spans="1:7" x14ac:dyDescent="0.25">
      <c r="A85" s="49" t="s">
        <v>618</v>
      </c>
      <c r="B85" s="116" t="s">
        <v>301</v>
      </c>
      <c r="C85" s="113">
        <v>0</v>
      </c>
      <c r="D85" s="113" t="s">
        <v>69</v>
      </c>
      <c r="E85" s="113"/>
      <c r="F85" s="113">
        <v>0</v>
      </c>
      <c r="G85" s="49"/>
    </row>
    <row r="86" spans="1:7" x14ac:dyDescent="0.25">
      <c r="A86" s="49" t="s">
        <v>619</v>
      </c>
      <c r="B86" s="116" t="s">
        <v>303</v>
      </c>
      <c r="C86" s="113">
        <v>0</v>
      </c>
      <c r="D86" s="113" t="s">
        <v>69</v>
      </c>
      <c r="E86" s="113"/>
      <c r="F86" s="113">
        <v>0</v>
      </c>
      <c r="G86" s="49"/>
    </row>
    <row r="87" spans="1:7" x14ac:dyDescent="0.25">
      <c r="A87" s="49" t="s">
        <v>620</v>
      </c>
      <c r="B87" s="116" t="s">
        <v>101</v>
      </c>
      <c r="C87" s="113">
        <v>0</v>
      </c>
      <c r="D87" s="113" t="s">
        <v>69</v>
      </c>
      <c r="E87" s="113"/>
      <c r="F87" s="113">
        <v>0</v>
      </c>
      <c r="G87" s="49"/>
    </row>
    <row r="88" spans="1:7" outlineLevel="1" x14ac:dyDescent="0.25">
      <c r="A88" s="49" t="s">
        <v>621</v>
      </c>
      <c r="B88" s="110"/>
      <c r="C88" s="113"/>
      <c r="D88" s="113"/>
      <c r="E88" s="113"/>
      <c r="F88" s="113"/>
      <c r="G88" s="49"/>
    </row>
    <row r="89" spans="1:7" outlineLevel="1" x14ac:dyDescent="0.25">
      <c r="A89" s="49" t="s">
        <v>622</v>
      </c>
      <c r="B89" s="110"/>
      <c r="C89" s="113"/>
      <c r="D89" s="113"/>
      <c r="E89" s="113"/>
      <c r="F89" s="113"/>
      <c r="G89" s="49"/>
    </row>
    <row r="90" spans="1:7" outlineLevel="1" x14ac:dyDescent="0.25">
      <c r="A90" s="49" t="s">
        <v>623</v>
      </c>
      <c r="B90" s="110"/>
      <c r="C90" s="113"/>
      <c r="D90" s="113"/>
      <c r="E90" s="113"/>
      <c r="F90" s="113"/>
      <c r="G90" s="49"/>
    </row>
    <row r="91" spans="1:7" outlineLevel="1" x14ac:dyDescent="0.25">
      <c r="A91" s="49" t="s">
        <v>624</v>
      </c>
      <c r="B91" s="110"/>
      <c r="C91" s="113"/>
      <c r="D91" s="113"/>
      <c r="E91" s="113"/>
      <c r="F91" s="113"/>
      <c r="G91" s="49"/>
    </row>
    <row r="92" spans="1:7" outlineLevel="1" x14ac:dyDescent="0.25">
      <c r="A92" s="49" t="s">
        <v>625</v>
      </c>
      <c r="B92" s="110"/>
      <c r="C92" s="113"/>
      <c r="D92" s="113"/>
      <c r="E92" s="113"/>
      <c r="F92" s="113"/>
      <c r="G92" s="49"/>
    </row>
    <row r="93" spans="1:7" outlineLevel="1" x14ac:dyDescent="0.25">
      <c r="A93" s="49" t="s">
        <v>626</v>
      </c>
      <c r="B93" s="110"/>
      <c r="C93" s="113"/>
      <c r="D93" s="113"/>
      <c r="E93" s="113"/>
      <c r="F93" s="113"/>
      <c r="G93" s="49"/>
    </row>
    <row r="94" spans="1:7" outlineLevel="1" x14ac:dyDescent="0.25">
      <c r="A94" s="49" t="s">
        <v>627</v>
      </c>
      <c r="B94" s="110"/>
      <c r="C94" s="113"/>
      <c r="D94" s="113"/>
      <c r="E94" s="113"/>
      <c r="F94" s="113"/>
      <c r="G94" s="49"/>
    </row>
    <row r="95" spans="1:7" outlineLevel="1" x14ac:dyDescent="0.25">
      <c r="A95" s="49" t="s">
        <v>628</v>
      </c>
      <c r="B95" s="110"/>
      <c r="C95" s="113"/>
      <c r="D95" s="113"/>
      <c r="E95" s="113"/>
      <c r="F95" s="113"/>
      <c r="G95" s="49"/>
    </row>
    <row r="96" spans="1:7" outlineLevel="1" x14ac:dyDescent="0.25">
      <c r="A96" s="49" t="s">
        <v>629</v>
      </c>
      <c r="B96" s="110"/>
      <c r="C96" s="113"/>
      <c r="D96" s="113"/>
      <c r="E96" s="113"/>
      <c r="F96" s="113"/>
      <c r="G96" s="49"/>
    </row>
    <row r="97" spans="1:7" outlineLevel="1" x14ac:dyDescent="0.25">
      <c r="A97" s="49" t="s">
        <v>630</v>
      </c>
      <c r="B97" s="110"/>
      <c r="C97" s="113"/>
      <c r="D97" s="113"/>
      <c r="E97" s="113"/>
      <c r="F97" s="113"/>
      <c r="G97" s="49"/>
    </row>
    <row r="98" spans="1:7" ht="15" customHeight="1" x14ac:dyDescent="0.25">
      <c r="A98" s="105"/>
      <c r="B98" s="106" t="s">
        <v>631</v>
      </c>
      <c r="C98" s="105" t="s">
        <v>534</v>
      </c>
      <c r="D98" s="105" t="s">
        <v>535</v>
      </c>
      <c r="E98" s="111"/>
      <c r="F98" s="107" t="s">
        <v>503</v>
      </c>
      <c r="G98" s="107"/>
    </row>
    <row r="99" spans="1:7" x14ac:dyDescent="0.25">
      <c r="A99" s="49" t="s">
        <v>632</v>
      </c>
      <c r="B99" s="116" t="s">
        <v>633</v>
      </c>
      <c r="C99" s="113">
        <v>0.18580834075293348</v>
      </c>
      <c r="D99" s="113" t="s">
        <v>69</v>
      </c>
      <c r="E99" s="113"/>
      <c r="F99" s="113">
        <f>C99</f>
        <v>0.18580834075293348</v>
      </c>
      <c r="G99" s="49"/>
    </row>
    <row r="100" spans="1:7" x14ac:dyDescent="0.25">
      <c r="A100" s="49" t="s">
        <v>634</v>
      </c>
      <c r="B100" s="116" t="s">
        <v>635</v>
      </c>
      <c r="C100" s="113">
        <v>0.55222645352170663</v>
      </c>
      <c r="D100" s="113" t="s">
        <v>69</v>
      </c>
      <c r="E100" s="113"/>
      <c r="F100" s="113">
        <f t="shared" ref="F100:F103" si="0">C100</f>
        <v>0.55222645352170663</v>
      </c>
      <c r="G100" s="49"/>
    </row>
    <row r="101" spans="1:7" x14ac:dyDescent="0.25">
      <c r="A101" s="49" t="s">
        <v>636</v>
      </c>
      <c r="B101" s="116" t="s">
        <v>637</v>
      </c>
      <c r="C101" s="113">
        <v>0.15462569857424216</v>
      </c>
      <c r="D101" s="113" t="s">
        <v>69</v>
      </c>
      <c r="E101" s="113"/>
      <c r="F101" s="113">
        <f t="shared" si="0"/>
        <v>0.15462569857424216</v>
      </c>
      <c r="G101" s="49"/>
    </row>
    <row r="102" spans="1:7" x14ac:dyDescent="0.25">
      <c r="A102" s="49" t="s">
        <v>638</v>
      </c>
      <c r="B102" s="116" t="s">
        <v>639</v>
      </c>
      <c r="C102" s="113">
        <v>8.334221290212232E-2</v>
      </c>
      <c r="D102" s="113" t="s">
        <v>69</v>
      </c>
      <c r="E102" s="113"/>
      <c r="F102" s="113">
        <f t="shared" si="0"/>
        <v>8.334221290212232E-2</v>
      </c>
      <c r="G102" s="49"/>
    </row>
    <row r="103" spans="1:7" x14ac:dyDescent="0.25">
      <c r="A103" s="49" t="s">
        <v>640</v>
      </c>
      <c r="B103" s="116" t="s">
        <v>641</v>
      </c>
      <c r="C103" s="113">
        <v>2.3997294248995209E-2</v>
      </c>
      <c r="D103" s="113" t="s">
        <v>69</v>
      </c>
      <c r="E103" s="113"/>
      <c r="F103" s="113">
        <f t="shared" si="0"/>
        <v>2.3997294248995209E-2</v>
      </c>
      <c r="G103" s="49"/>
    </row>
    <row r="104" spans="1:7" x14ac:dyDescent="0.25">
      <c r="A104" s="49" t="s">
        <v>642</v>
      </c>
      <c r="B104" s="116"/>
      <c r="C104" s="113"/>
      <c r="D104" s="113"/>
      <c r="E104" s="113"/>
      <c r="F104" s="113"/>
      <c r="G104" s="49"/>
    </row>
    <row r="105" spans="1:7" x14ac:dyDescent="0.25">
      <c r="A105" s="49" t="s">
        <v>643</v>
      </c>
      <c r="B105" s="116"/>
      <c r="C105" s="113"/>
      <c r="D105" s="113"/>
      <c r="E105" s="113"/>
      <c r="F105" s="113"/>
      <c r="G105" s="49"/>
    </row>
    <row r="106" spans="1:7" x14ac:dyDescent="0.25">
      <c r="A106" s="49" t="s">
        <v>644</v>
      </c>
      <c r="B106" s="116"/>
      <c r="C106" s="113"/>
      <c r="D106" s="113"/>
      <c r="E106" s="113"/>
      <c r="F106" s="113"/>
      <c r="G106" s="49"/>
    </row>
    <row r="107" spans="1:7" x14ac:dyDescent="0.25">
      <c r="A107" s="49" t="s">
        <v>645</v>
      </c>
      <c r="B107" s="116"/>
      <c r="C107" s="113"/>
      <c r="D107" s="113"/>
      <c r="E107" s="113"/>
      <c r="F107" s="113"/>
      <c r="G107" s="49"/>
    </row>
    <row r="108" spans="1:7" x14ac:dyDescent="0.25">
      <c r="A108" s="49" t="s">
        <v>646</v>
      </c>
      <c r="B108" s="116"/>
      <c r="C108" s="113"/>
      <c r="D108" s="113"/>
      <c r="E108" s="113"/>
      <c r="F108" s="113"/>
      <c r="G108" s="49"/>
    </row>
    <row r="109" spans="1:7" x14ac:dyDescent="0.25">
      <c r="A109" s="49" t="s">
        <v>647</v>
      </c>
      <c r="B109" s="116"/>
      <c r="C109" s="113"/>
      <c r="D109" s="113"/>
      <c r="E109" s="113"/>
      <c r="F109" s="113"/>
      <c r="G109" s="49"/>
    </row>
    <row r="110" spans="1:7" x14ac:dyDescent="0.25">
      <c r="A110" s="49" t="s">
        <v>648</v>
      </c>
      <c r="B110" s="116"/>
      <c r="C110" s="113"/>
      <c r="D110" s="113"/>
      <c r="E110" s="113"/>
      <c r="F110" s="113"/>
      <c r="G110" s="49"/>
    </row>
    <row r="111" spans="1:7" x14ac:dyDescent="0.25">
      <c r="A111" s="49" t="s">
        <v>649</v>
      </c>
      <c r="B111" s="116"/>
      <c r="C111" s="113"/>
      <c r="D111" s="113"/>
      <c r="E111" s="113"/>
      <c r="F111" s="113"/>
      <c r="G111" s="49"/>
    </row>
    <row r="112" spans="1:7" x14ac:dyDescent="0.25">
      <c r="A112" s="49" t="s">
        <v>650</v>
      </c>
      <c r="B112" s="116"/>
      <c r="C112" s="113"/>
      <c r="D112" s="113"/>
      <c r="E112" s="113"/>
      <c r="F112" s="113"/>
      <c r="G112" s="49"/>
    </row>
    <row r="113" spans="1:7" x14ac:dyDescent="0.25">
      <c r="A113" s="49" t="s">
        <v>651</v>
      </c>
      <c r="B113" s="116"/>
      <c r="C113" s="113"/>
      <c r="D113" s="113"/>
      <c r="E113" s="113"/>
      <c r="F113" s="113"/>
      <c r="G113" s="49"/>
    </row>
    <row r="114" spans="1:7" x14ac:dyDescent="0.25">
      <c r="A114" s="49" t="s">
        <v>652</v>
      </c>
      <c r="B114" s="116"/>
      <c r="C114" s="113"/>
      <c r="D114" s="113"/>
      <c r="E114" s="113"/>
      <c r="F114" s="113"/>
      <c r="G114" s="49"/>
    </row>
    <row r="115" spans="1:7" x14ac:dyDescent="0.25">
      <c r="A115" s="49" t="s">
        <v>653</v>
      </c>
      <c r="B115" s="116"/>
      <c r="C115" s="113"/>
      <c r="D115" s="113"/>
      <c r="E115" s="113"/>
      <c r="F115" s="113"/>
      <c r="G115" s="49"/>
    </row>
    <row r="116" spans="1:7" x14ac:dyDescent="0.25">
      <c r="A116" s="49" t="s">
        <v>654</v>
      </c>
      <c r="B116" s="116"/>
      <c r="C116" s="113"/>
      <c r="D116" s="113"/>
      <c r="E116" s="113"/>
      <c r="F116" s="113"/>
      <c r="G116" s="49"/>
    </row>
    <row r="117" spans="1:7" x14ac:dyDescent="0.25">
      <c r="A117" s="49" t="s">
        <v>655</v>
      </c>
      <c r="B117" s="116"/>
      <c r="C117" s="113"/>
      <c r="D117" s="113"/>
      <c r="E117" s="113"/>
      <c r="F117" s="113"/>
      <c r="G117" s="49"/>
    </row>
    <row r="118" spans="1:7" x14ac:dyDescent="0.25">
      <c r="A118" s="49" t="s">
        <v>656</v>
      </c>
      <c r="B118" s="116"/>
      <c r="C118" s="113"/>
      <c r="D118" s="113"/>
      <c r="E118" s="113"/>
      <c r="F118" s="113"/>
      <c r="G118" s="49"/>
    </row>
    <row r="119" spans="1:7" x14ac:dyDescent="0.25">
      <c r="A119" s="49" t="s">
        <v>657</v>
      </c>
      <c r="B119" s="116"/>
      <c r="C119" s="113"/>
      <c r="D119" s="113"/>
      <c r="E119" s="113"/>
      <c r="F119" s="113"/>
      <c r="G119" s="49"/>
    </row>
    <row r="120" spans="1:7" x14ac:dyDescent="0.25">
      <c r="A120" s="49" t="s">
        <v>658</v>
      </c>
      <c r="B120" s="116"/>
      <c r="C120" s="113"/>
      <c r="D120" s="113"/>
      <c r="E120" s="113"/>
      <c r="F120" s="113"/>
      <c r="G120" s="49"/>
    </row>
    <row r="121" spans="1:7" x14ac:dyDescent="0.25">
      <c r="A121" s="49" t="s">
        <v>659</v>
      </c>
      <c r="B121" s="116"/>
      <c r="C121" s="113"/>
      <c r="D121" s="113"/>
      <c r="E121" s="113"/>
      <c r="F121" s="113"/>
      <c r="G121" s="49"/>
    </row>
    <row r="122" spans="1:7" x14ac:dyDescent="0.25">
      <c r="A122" s="49" t="s">
        <v>660</v>
      </c>
      <c r="B122" s="116"/>
      <c r="C122" s="113"/>
      <c r="D122" s="113"/>
      <c r="E122" s="113"/>
      <c r="F122" s="113"/>
      <c r="G122" s="49"/>
    </row>
    <row r="123" spans="1:7" x14ac:dyDescent="0.25">
      <c r="A123" s="49" t="s">
        <v>661</v>
      </c>
      <c r="B123" s="116"/>
      <c r="C123" s="113"/>
      <c r="D123" s="113"/>
      <c r="E123" s="113"/>
      <c r="F123" s="113"/>
      <c r="G123" s="49"/>
    </row>
    <row r="124" spans="1:7" x14ac:dyDescent="0.25">
      <c r="A124" s="49" t="s">
        <v>662</v>
      </c>
      <c r="B124" s="116"/>
      <c r="C124" s="113"/>
      <c r="D124" s="113"/>
      <c r="E124" s="113"/>
      <c r="F124" s="113"/>
      <c r="G124" s="49"/>
    </row>
    <row r="125" spans="1:7" x14ac:dyDescent="0.25">
      <c r="A125" s="49" t="s">
        <v>663</v>
      </c>
      <c r="B125" s="116"/>
      <c r="C125" s="113"/>
      <c r="D125" s="113"/>
      <c r="E125" s="113"/>
      <c r="F125" s="113"/>
      <c r="G125" s="49"/>
    </row>
    <row r="126" spans="1:7" x14ac:dyDescent="0.25">
      <c r="A126" s="49" t="s">
        <v>664</v>
      </c>
      <c r="B126" s="116"/>
      <c r="C126" s="113"/>
      <c r="D126" s="113"/>
      <c r="E126" s="113"/>
      <c r="F126" s="113"/>
      <c r="G126" s="49"/>
    </row>
    <row r="127" spans="1:7" x14ac:dyDescent="0.25">
      <c r="A127" s="49" t="s">
        <v>665</v>
      </c>
      <c r="B127" s="116"/>
      <c r="C127" s="113"/>
      <c r="D127" s="113"/>
      <c r="E127" s="113"/>
      <c r="F127" s="113"/>
      <c r="G127" s="49"/>
    </row>
    <row r="128" spans="1:7" x14ac:dyDescent="0.25">
      <c r="A128" s="49" t="s">
        <v>666</v>
      </c>
      <c r="B128" s="116"/>
      <c r="C128" s="113"/>
      <c r="D128" s="113"/>
      <c r="E128" s="113"/>
      <c r="F128" s="113"/>
      <c r="G128" s="49"/>
    </row>
    <row r="129" spans="1:7" x14ac:dyDescent="0.25">
      <c r="A129" s="49" t="s">
        <v>667</v>
      </c>
      <c r="B129" s="116"/>
      <c r="C129" s="113"/>
      <c r="D129" s="113"/>
      <c r="E129" s="113"/>
      <c r="F129" s="113"/>
      <c r="G129" s="49"/>
    </row>
    <row r="130" spans="1:7" x14ac:dyDescent="0.25">
      <c r="A130" s="49" t="s">
        <v>668</v>
      </c>
      <c r="B130" s="116"/>
      <c r="C130" s="113"/>
      <c r="D130" s="113"/>
      <c r="E130" s="113"/>
      <c r="F130" s="113"/>
      <c r="G130" s="49"/>
    </row>
    <row r="131" spans="1:7" x14ac:dyDescent="0.25">
      <c r="A131" s="49" t="s">
        <v>669</v>
      </c>
      <c r="B131" s="116"/>
      <c r="C131" s="113"/>
      <c r="D131" s="113"/>
      <c r="E131" s="113"/>
      <c r="F131" s="113"/>
      <c r="G131" s="49"/>
    </row>
    <row r="132" spans="1:7" x14ac:dyDescent="0.25">
      <c r="A132" s="49" t="s">
        <v>670</v>
      </c>
      <c r="B132" s="116"/>
      <c r="C132" s="113"/>
      <c r="D132" s="113"/>
      <c r="E132" s="113"/>
      <c r="F132" s="113"/>
      <c r="G132" s="49"/>
    </row>
    <row r="133" spans="1:7" x14ac:dyDescent="0.25">
      <c r="A133" s="49" t="s">
        <v>671</v>
      </c>
      <c r="B133" s="116"/>
      <c r="C133" s="113"/>
      <c r="D133" s="113"/>
      <c r="E133" s="113"/>
      <c r="F133" s="113"/>
      <c r="G133" s="49"/>
    </row>
    <row r="134" spans="1:7" x14ac:dyDescent="0.25">
      <c r="A134" s="49" t="s">
        <v>672</v>
      </c>
      <c r="B134" s="116"/>
      <c r="C134" s="113"/>
      <c r="D134" s="113"/>
      <c r="E134" s="113"/>
      <c r="F134" s="113"/>
      <c r="G134" s="49"/>
    </row>
    <row r="135" spans="1:7" x14ac:dyDescent="0.25">
      <c r="A135" s="49" t="s">
        <v>673</v>
      </c>
      <c r="B135" s="116"/>
      <c r="C135" s="113"/>
      <c r="D135" s="113"/>
      <c r="E135" s="113"/>
      <c r="F135" s="113"/>
      <c r="G135" s="49"/>
    </row>
    <row r="136" spans="1:7" x14ac:dyDescent="0.25">
      <c r="A136" s="49" t="s">
        <v>674</v>
      </c>
      <c r="B136" s="116"/>
      <c r="C136" s="113"/>
      <c r="D136" s="113"/>
      <c r="E136" s="113"/>
      <c r="F136" s="113"/>
      <c r="G136" s="49"/>
    </row>
    <row r="137" spans="1:7" x14ac:dyDescent="0.25">
      <c r="A137" s="49" t="s">
        <v>675</v>
      </c>
      <c r="B137" s="116"/>
      <c r="C137" s="113"/>
      <c r="D137" s="113"/>
      <c r="E137" s="113"/>
      <c r="F137" s="113"/>
      <c r="G137" s="49"/>
    </row>
    <row r="138" spans="1:7" x14ac:dyDescent="0.25">
      <c r="A138" s="49" t="s">
        <v>676</v>
      </c>
      <c r="B138" s="116"/>
      <c r="C138" s="113"/>
      <c r="D138" s="113"/>
      <c r="E138" s="113"/>
      <c r="F138" s="113"/>
      <c r="G138" s="49"/>
    </row>
    <row r="139" spans="1:7" x14ac:dyDescent="0.25">
      <c r="A139" s="49" t="s">
        <v>677</v>
      </c>
      <c r="B139" s="116"/>
      <c r="C139" s="113"/>
      <c r="D139" s="113"/>
      <c r="E139" s="113"/>
      <c r="F139" s="113"/>
      <c r="G139" s="49"/>
    </row>
    <row r="140" spans="1:7" x14ac:dyDescent="0.25">
      <c r="A140" s="49" t="s">
        <v>678</v>
      </c>
      <c r="B140" s="116"/>
      <c r="C140" s="113"/>
      <c r="D140" s="113"/>
      <c r="E140" s="113"/>
      <c r="F140" s="113"/>
      <c r="G140" s="49"/>
    </row>
    <row r="141" spans="1:7" x14ac:dyDescent="0.25">
      <c r="A141" s="49" t="s">
        <v>679</v>
      </c>
      <c r="B141" s="116"/>
      <c r="C141" s="113"/>
      <c r="D141" s="113"/>
      <c r="E141" s="113"/>
      <c r="F141" s="113"/>
      <c r="G141" s="49"/>
    </row>
    <row r="142" spans="1:7" x14ac:dyDescent="0.25">
      <c r="A142" s="49" t="s">
        <v>680</v>
      </c>
      <c r="B142" s="116"/>
      <c r="C142" s="113"/>
      <c r="D142" s="113"/>
      <c r="E142" s="113"/>
      <c r="F142" s="113"/>
      <c r="G142" s="49"/>
    </row>
    <row r="143" spans="1:7" x14ac:dyDescent="0.25">
      <c r="A143" s="49" t="s">
        <v>681</v>
      </c>
      <c r="B143" s="116"/>
      <c r="C143" s="113"/>
      <c r="D143" s="113"/>
      <c r="E143" s="113"/>
      <c r="F143" s="113"/>
      <c r="G143" s="49"/>
    </row>
    <row r="144" spans="1:7" x14ac:dyDescent="0.25">
      <c r="A144" s="49" t="s">
        <v>682</v>
      </c>
      <c r="B144" s="116"/>
      <c r="C144" s="113"/>
      <c r="D144" s="113"/>
      <c r="E144" s="113"/>
      <c r="F144" s="113"/>
      <c r="G144" s="49"/>
    </row>
    <row r="145" spans="1:7" x14ac:dyDescent="0.25">
      <c r="A145" s="49" t="s">
        <v>683</v>
      </c>
      <c r="B145" s="116"/>
      <c r="C145" s="113"/>
      <c r="D145" s="113"/>
      <c r="E145" s="113"/>
      <c r="F145" s="113"/>
      <c r="G145" s="49"/>
    </row>
    <row r="146" spans="1:7" x14ac:dyDescent="0.25">
      <c r="A146" s="49" t="s">
        <v>684</v>
      </c>
      <c r="B146" s="116"/>
      <c r="C146" s="113"/>
      <c r="D146" s="113"/>
      <c r="E146" s="113"/>
      <c r="F146" s="113"/>
      <c r="G146" s="49"/>
    </row>
    <row r="147" spans="1:7" x14ac:dyDescent="0.25">
      <c r="A147" s="49" t="s">
        <v>685</v>
      </c>
      <c r="B147" s="116"/>
      <c r="C147" s="113"/>
      <c r="D147" s="113"/>
      <c r="E147" s="113"/>
      <c r="F147" s="113"/>
      <c r="G147" s="49"/>
    </row>
    <row r="148" spans="1:7" x14ac:dyDescent="0.25">
      <c r="A148" s="49" t="s">
        <v>686</v>
      </c>
      <c r="B148" s="116"/>
      <c r="C148" s="113"/>
      <c r="D148" s="113"/>
      <c r="E148" s="113"/>
      <c r="F148" s="113"/>
      <c r="G148" s="49"/>
    </row>
    <row r="149" spans="1:7" ht="15" customHeight="1" x14ac:dyDescent="0.25">
      <c r="A149" s="105"/>
      <c r="B149" s="106" t="s">
        <v>687</v>
      </c>
      <c r="C149" s="105" t="s">
        <v>534</v>
      </c>
      <c r="D149" s="105" t="s">
        <v>535</v>
      </c>
      <c r="E149" s="111"/>
      <c r="F149" s="107" t="s">
        <v>503</v>
      </c>
      <c r="G149" s="107"/>
    </row>
    <row r="150" spans="1:7" x14ac:dyDescent="0.25">
      <c r="A150" s="49" t="s">
        <v>688</v>
      </c>
      <c r="B150" s="49" t="s">
        <v>689</v>
      </c>
      <c r="C150" s="113">
        <v>0.81461340685640671</v>
      </c>
      <c r="D150" s="113" t="s">
        <v>69</v>
      </c>
      <c r="E150" s="117"/>
      <c r="F150" s="113">
        <f>C150</f>
        <v>0.81461340685640671</v>
      </c>
    </row>
    <row r="151" spans="1:7" x14ac:dyDescent="0.25">
      <c r="A151" s="49" t="s">
        <v>690</v>
      </c>
      <c r="B151" s="49" t="s">
        <v>691</v>
      </c>
      <c r="C151" s="113">
        <v>0.18538659314359326</v>
      </c>
      <c r="D151" s="113" t="s">
        <v>69</v>
      </c>
      <c r="E151" s="117"/>
      <c r="F151" s="113">
        <f t="shared" ref="F151:F152" si="1">C151</f>
        <v>0.18538659314359326</v>
      </c>
    </row>
    <row r="152" spans="1:7" x14ac:dyDescent="0.25">
      <c r="A152" s="49" t="s">
        <v>692</v>
      </c>
      <c r="B152" s="49" t="s">
        <v>101</v>
      </c>
      <c r="C152" s="113">
        <v>0</v>
      </c>
      <c r="D152" s="113" t="s">
        <v>69</v>
      </c>
      <c r="E152" s="117"/>
      <c r="F152" s="113">
        <f t="shared" si="1"/>
        <v>0</v>
      </c>
    </row>
    <row r="153" spans="1:7" outlineLevel="1" x14ac:dyDescent="0.25">
      <c r="A153" s="49" t="s">
        <v>693</v>
      </c>
      <c r="C153" s="113"/>
      <c r="D153" s="113"/>
      <c r="E153" s="117"/>
      <c r="F153" s="113"/>
    </row>
    <row r="154" spans="1:7" outlineLevel="1" x14ac:dyDescent="0.25">
      <c r="A154" s="49" t="s">
        <v>694</v>
      </c>
      <c r="C154" s="113"/>
      <c r="D154" s="113"/>
      <c r="E154" s="117"/>
      <c r="F154" s="113"/>
    </row>
    <row r="155" spans="1:7" outlineLevel="1" x14ac:dyDescent="0.25">
      <c r="A155" s="49" t="s">
        <v>695</v>
      </c>
      <c r="C155" s="113"/>
      <c r="D155" s="113"/>
      <c r="E155" s="117"/>
      <c r="F155" s="113"/>
    </row>
    <row r="156" spans="1:7" outlineLevel="1" x14ac:dyDescent="0.25">
      <c r="A156" s="49" t="s">
        <v>696</v>
      </c>
      <c r="C156" s="113"/>
      <c r="D156" s="113"/>
      <c r="E156" s="117"/>
      <c r="F156" s="113"/>
    </row>
    <row r="157" spans="1:7" outlineLevel="1" x14ac:dyDescent="0.25">
      <c r="A157" s="49" t="s">
        <v>697</v>
      </c>
      <c r="C157" s="113"/>
      <c r="D157" s="113"/>
      <c r="E157" s="117"/>
      <c r="F157" s="113"/>
    </row>
    <row r="158" spans="1:7" outlineLevel="1" x14ac:dyDescent="0.25">
      <c r="A158" s="49" t="s">
        <v>698</v>
      </c>
      <c r="C158" s="113"/>
      <c r="D158" s="113"/>
      <c r="E158" s="117"/>
      <c r="F158" s="113"/>
    </row>
    <row r="159" spans="1:7" ht="15" customHeight="1" x14ac:dyDescent="0.25">
      <c r="A159" s="105"/>
      <c r="B159" s="106" t="s">
        <v>699</v>
      </c>
      <c r="C159" s="105" t="s">
        <v>534</v>
      </c>
      <c r="D159" s="105" t="s">
        <v>535</v>
      </c>
      <c r="E159" s="111"/>
      <c r="F159" s="107" t="s">
        <v>503</v>
      </c>
      <c r="G159" s="107"/>
    </row>
    <row r="160" spans="1:7" x14ac:dyDescent="0.25">
      <c r="A160" s="49" t="s">
        <v>700</v>
      </c>
      <c r="B160" s="49" t="s">
        <v>701</v>
      </c>
      <c r="C160" s="113">
        <v>0</v>
      </c>
      <c r="D160" s="113" t="s">
        <v>69</v>
      </c>
      <c r="E160" s="117"/>
      <c r="F160" s="113">
        <f>C160</f>
        <v>0</v>
      </c>
    </row>
    <row r="161" spans="1:7" x14ac:dyDescent="0.25">
      <c r="A161" s="49" t="s">
        <v>702</v>
      </c>
      <c r="B161" s="49" t="s">
        <v>703</v>
      </c>
      <c r="C161" s="113">
        <v>1</v>
      </c>
      <c r="D161" s="113" t="s">
        <v>69</v>
      </c>
      <c r="E161" s="117"/>
      <c r="F161" s="113">
        <f t="shared" ref="F161:F162" si="2">C161</f>
        <v>1</v>
      </c>
    </row>
    <row r="162" spans="1:7" x14ac:dyDescent="0.25">
      <c r="A162" s="49" t="s">
        <v>704</v>
      </c>
      <c r="B162" s="49" t="s">
        <v>101</v>
      </c>
      <c r="C162" s="113">
        <v>0</v>
      </c>
      <c r="D162" s="113" t="s">
        <v>69</v>
      </c>
      <c r="E162" s="117"/>
      <c r="F162" s="113">
        <f t="shared" si="2"/>
        <v>0</v>
      </c>
    </row>
    <row r="163" spans="1:7" outlineLevel="1" x14ac:dyDescent="0.25">
      <c r="A163" s="49" t="s">
        <v>705</v>
      </c>
      <c r="E163" s="89"/>
    </row>
    <row r="164" spans="1:7" outlineLevel="1" x14ac:dyDescent="0.25">
      <c r="A164" s="49" t="s">
        <v>706</v>
      </c>
      <c r="E164" s="89"/>
    </row>
    <row r="165" spans="1:7" outlineLevel="1" x14ac:dyDescent="0.25">
      <c r="A165" s="49" t="s">
        <v>707</v>
      </c>
      <c r="E165" s="89"/>
    </row>
    <row r="166" spans="1:7" outlineLevel="1" x14ac:dyDescent="0.25">
      <c r="A166" s="49" t="s">
        <v>708</v>
      </c>
      <c r="E166" s="89"/>
    </row>
    <row r="167" spans="1:7" outlineLevel="1" x14ac:dyDescent="0.25">
      <c r="A167" s="49" t="s">
        <v>709</v>
      </c>
      <c r="E167" s="89"/>
    </row>
    <row r="168" spans="1:7" outlineLevel="1" x14ac:dyDescent="0.25">
      <c r="A168" s="49" t="s">
        <v>710</v>
      </c>
      <c r="E168" s="89"/>
    </row>
    <row r="169" spans="1:7" ht="15" customHeight="1" x14ac:dyDescent="0.25">
      <c r="A169" s="105"/>
      <c r="B169" s="106" t="s">
        <v>711</v>
      </c>
      <c r="C169" s="105" t="s">
        <v>534</v>
      </c>
      <c r="D169" s="105" t="s">
        <v>535</v>
      </c>
      <c r="E169" s="111"/>
      <c r="F169" s="107" t="s">
        <v>503</v>
      </c>
      <c r="G169" s="107"/>
    </row>
    <row r="170" spans="1:7" x14ac:dyDescent="0.25">
      <c r="A170" s="49" t="s">
        <v>712</v>
      </c>
      <c r="B170" s="118" t="s">
        <v>713</v>
      </c>
      <c r="C170" s="113">
        <v>4.7093708129715244E-2</v>
      </c>
      <c r="D170" s="113" t="s">
        <v>69</v>
      </c>
      <c r="E170" s="117"/>
      <c r="F170" s="113">
        <f>C170</f>
        <v>4.7093708129715244E-2</v>
      </c>
    </row>
    <row r="171" spans="1:7" x14ac:dyDescent="0.25">
      <c r="A171" s="49" t="s">
        <v>714</v>
      </c>
      <c r="B171" s="118" t="s">
        <v>715</v>
      </c>
      <c r="C171" s="113">
        <v>0.29107139973511731</v>
      </c>
      <c r="D171" s="113" t="s">
        <v>69</v>
      </c>
      <c r="E171" s="117"/>
      <c r="F171" s="113">
        <f t="shared" ref="F171:F174" si="3">C171</f>
        <v>0.29107139973511731</v>
      </c>
    </row>
    <row r="172" spans="1:7" x14ac:dyDescent="0.25">
      <c r="A172" s="49" t="s">
        <v>716</v>
      </c>
      <c r="B172" s="118" t="s">
        <v>717</v>
      </c>
      <c r="C172" s="113">
        <v>0.24914706048949448</v>
      </c>
      <c r="D172" s="113" t="s">
        <v>69</v>
      </c>
      <c r="E172" s="113"/>
      <c r="F172" s="113">
        <f t="shared" si="3"/>
        <v>0.24914706048949448</v>
      </c>
    </row>
    <row r="173" spans="1:7" x14ac:dyDescent="0.25">
      <c r="A173" s="49" t="s">
        <v>718</v>
      </c>
      <c r="B173" s="118" t="s">
        <v>719</v>
      </c>
      <c r="C173" s="113">
        <v>0.31515357581302766</v>
      </c>
      <c r="D173" s="113" t="s">
        <v>69</v>
      </c>
      <c r="E173" s="113"/>
      <c r="F173" s="113">
        <f t="shared" si="3"/>
        <v>0.31515357581302766</v>
      </c>
    </row>
    <row r="174" spans="1:7" x14ac:dyDescent="0.25">
      <c r="A174" s="49" t="s">
        <v>720</v>
      </c>
      <c r="B174" s="118" t="s">
        <v>721</v>
      </c>
      <c r="C174" s="113">
        <v>9.7534255832655459E-2</v>
      </c>
      <c r="D174" s="113" t="s">
        <v>69</v>
      </c>
      <c r="E174" s="113"/>
      <c r="F174" s="113">
        <f t="shared" si="3"/>
        <v>9.7534255832655459E-2</v>
      </c>
    </row>
    <row r="175" spans="1:7" outlineLevel="1" x14ac:dyDescent="0.25">
      <c r="A175" s="49" t="s">
        <v>722</v>
      </c>
      <c r="B175" s="112"/>
      <c r="C175" s="113"/>
      <c r="D175" s="113"/>
      <c r="E175" s="113"/>
      <c r="F175" s="113"/>
    </row>
    <row r="176" spans="1:7" outlineLevel="1" x14ac:dyDescent="0.25">
      <c r="A176" s="49" t="s">
        <v>723</v>
      </c>
      <c r="B176" s="112"/>
      <c r="C176" s="113"/>
      <c r="D176" s="113"/>
      <c r="E176" s="113"/>
      <c r="F176" s="113"/>
    </row>
    <row r="177" spans="1:7" outlineLevel="1" x14ac:dyDescent="0.25">
      <c r="A177" s="49" t="s">
        <v>724</v>
      </c>
      <c r="B177" s="118"/>
      <c r="C177" s="113"/>
      <c r="D177" s="113"/>
      <c r="E177" s="113"/>
      <c r="F177" s="113"/>
    </row>
    <row r="178" spans="1:7" outlineLevel="1" x14ac:dyDescent="0.25">
      <c r="A178" s="49" t="s">
        <v>725</v>
      </c>
      <c r="B178" s="118"/>
      <c r="C178" s="113"/>
      <c r="D178" s="113"/>
      <c r="E178" s="113"/>
      <c r="F178" s="113"/>
    </row>
    <row r="179" spans="1:7" ht="15" customHeight="1" x14ac:dyDescent="0.25">
      <c r="A179" s="105"/>
      <c r="B179" s="106" t="s">
        <v>726</v>
      </c>
      <c r="C179" s="105" t="s">
        <v>534</v>
      </c>
      <c r="D179" s="105" t="s">
        <v>535</v>
      </c>
      <c r="E179" s="111"/>
      <c r="F179" s="107" t="s">
        <v>503</v>
      </c>
      <c r="G179" s="107"/>
    </row>
    <row r="180" spans="1:7" x14ac:dyDescent="0.25">
      <c r="A180" s="49" t="s">
        <v>727</v>
      </c>
      <c r="B180" s="49" t="s">
        <v>728</v>
      </c>
      <c r="C180" s="113">
        <v>8.1269923471818765E-4</v>
      </c>
      <c r="D180" s="113" t="s">
        <v>69</v>
      </c>
      <c r="E180" s="117"/>
      <c r="F180" s="113">
        <f>C180</f>
        <v>8.1269923471818765E-4</v>
      </c>
    </row>
    <row r="181" spans="1:7" outlineLevel="1" x14ac:dyDescent="0.25">
      <c r="A181" s="49" t="s">
        <v>729</v>
      </c>
      <c r="B181" s="119"/>
      <c r="C181" s="113"/>
      <c r="D181" s="113"/>
      <c r="E181" s="117"/>
      <c r="F181" s="113"/>
    </row>
    <row r="182" spans="1:7" outlineLevel="1" x14ac:dyDescent="0.25">
      <c r="A182" s="49" t="s">
        <v>730</v>
      </c>
      <c r="B182" s="119"/>
      <c r="C182" s="113"/>
      <c r="D182" s="113"/>
      <c r="E182" s="117"/>
      <c r="F182" s="113"/>
    </row>
    <row r="183" spans="1:7" outlineLevel="1" x14ac:dyDescent="0.25">
      <c r="A183" s="49" t="s">
        <v>731</v>
      </c>
      <c r="B183" s="119"/>
      <c r="C183" s="113"/>
      <c r="D183" s="113"/>
      <c r="E183" s="117"/>
      <c r="F183" s="113"/>
    </row>
    <row r="184" spans="1:7" outlineLevel="1" x14ac:dyDescent="0.25">
      <c r="A184" s="49" t="s">
        <v>732</v>
      </c>
      <c r="B184" s="119"/>
      <c r="C184" s="113"/>
      <c r="D184" s="113"/>
      <c r="E184" s="117"/>
      <c r="F184" s="113"/>
    </row>
    <row r="185" spans="1:7" ht="18.75" x14ac:dyDescent="0.25">
      <c r="A185" s="120"/>
      <c r="B185" s="121" t="s">
        <v>500</v>
      </c>
      <c r="C185" s="120"/>
      <c r="D185" s="120"/>
      <c r="E185" s="120"/>
      <c r="F185" s="122"/>
      <c r="G185" s="122"/>
    </row>
    <row r="186" spans="1:7" ht="15" customHeight="1" x14ac:dyDescent="0.25">
      <c r="A186" s="105"/>
      <c r="B186" s="106" t="s">
        <v>733</v>
      </c>
      <c r="C186" s="105" t="s">
        <v>734</v>
      </c>
      <c r="D186" s="105" t="s">
        <v>735</v>
      </c>
      <c r="E186" s="111"/>
      <c r="F186" s="105" t="s">
        <v>534</v>
      </c>
      <c r="G186" s="105" t="s">
        <v>736</v>
      </c>
    </row>
    <row r="187" spans="1:7" x14ac:dyDescent="0.25">
      <c r="A187" s="49" t="s">
        <v>737</v>
      </c>
      <c r="B187" s="116" t="s">
        <v>738</v>
      </c>
      <c r="C187" s="76">
        <v>278.73069947375359</v>
      </c>
      <c r="E187" s="123"/>
      <c r="F187" s="124"/>
      <c r="G187" s="124"/>
    </row>
    <row r="188" spans="1:7" x14ac:dyDescent="0.25">
      <c r="A188" s="123"/>
      <c r="B188" s="125"/>
      <c r="C188" s="123"/>
      <c r="D188" s="123"/>
      <c r="E188" s="123"/>
      <c r="F188" s="124"/>
      <c r="G188" s="124"/>
    </row>
    <row r="189" spans="1:7" x14ac:dyDescent="0.25">
      <c r="B189" s="116" t="s">
        <v>739</v>
      </c>
      <c r="C189" s="123"/>
      <c r="D189" s="123"/>
      <c r="E189" s="123"/>
      <c r="F189" s="124"/>
      <c r="G189" s="124"/>
    </row>
    <row r="190" spans="1:7" x14ac:dyDescent="0.25">
      <c r="A190" s="49" t="s">
        <v>740</v>
      </c>
      <c r="B190" s="116" t="s">
        <v>741</v>
      </c>
      <c r="C190" s="76">
        <v>1109.5096815599986</v>
      </c>
      <c r="D190" s="76">
        <v>16546</v>
      </c>
      <c r="E190" s="123"/>
      <c r="F190" s="62">
        <f>IF($C$214=0,"",IF(C190="[for completion]","",IF(C190="","",C190/$C$214)))</f>
        <v>2.2306038026261573E-2</v>
      </c>
      <c r="G190" s="62">
        <f>IF($D$214=0,"",IF(D190="[for completion]","",IF(D190="","",D190/$D$214)))</f>
        <v>9.2719091301351059E-2</v>
      </c>
    </row>
    <row r="191" spans="1:7" x14ac:dyDescent="0.25">
      <c r="A191" s="49" t="s">
        <v>742</v>
      </c>
      <c r="B191" s="116" t="s">
        <v>743</v>
      </c>
      <c r="C191" s="76">
        <v>7637.1400171800242</v>
      </c>
      <c r="D191" s="76">
        <v>49614</v>
      </c>
      <c r="E191" s="123"/>
      <c r="F191" s="62">
        <f t="shared" ref="F191:F213" si="4">IF($C$214=0,"",IF(C191="[for completion]","",IF(C191="","",C191/$C$214)))</f>
        <v>0.15354019750019585</v>
      </c>
      <c r="G191" s="62">
        <f t="shared" ref="G191:G213" si="5">IF($D$214=0,"",IF(D191="[for completion]","",IF(D191="","",D191/$D$214)))</f>
        <v>0.2780227847108202</v>
      </c>
    </row>
    <row r="192" spans="1:7" x14ac:dyDescent="0.25">
      <c r="A192" s="49" t="s">
        <v>744</v>
      </c>
      <c r="B192" s="116" t="s">
        <v>745</v>
      </c>
      <c r="C192" s="76">
        <v>12238.582678020015</v>
      </c>
      <c r="D192" s="76">
        <v>49351</v>
      </c>
      <c r="E192" s="123"/>
      <c r="F192" s="62">
        <f t="shared" si="4"/>
        <v>0.24604948937410243</v>
      </c>
      <c r="G192" s="62">
        <f t="shared" si="5"/>
        <v>0.27654900730164245</v>
      </c>
    </row>
    <row r="193" spans="1:7" x14ac:dyDescent="0.25">
      <c r="A193" s="49" t="s">
        <v>746</v>
      </c>
      <c r="B193" s="116" t="s">
        <v>747</v>
      </c>
      <c r="C193" s="76">
        <v>10654.017516419992</v>
      </c>
      <c r="D193" s="76">
        <v>30888</v>
      </c>
      <c r="E193" s="123"/>
      <c r="F193" s="62">
        <f t="shared" si="4"/>
        <v>0.21419274099490582</v>
      </c>
      <c r="G193" s="62">
        <f t="shared" si="5"/>
        <v>0.17308759169080934</v>
      </c>
    </row>
    <row r="194" spans="1:7" x14ac:dyDescent="0.25">
      <c r="A194" s="49" t="s">
        <v>748</v>
      </c>
      <c r="B194" s="116" t="s">
        <v>749</v>
      </c>
      <c r="C194" s="76">
        <v>6926.5598569400318</v>
      </c>
      <c r="D194" s="76">
        <v>15568</v>
      </c>
      <c r="E194" s="123"/>
      <c r="F194" s="62">
        <f t="shared" si="4"/>
        <v>0.13925440230755318</v>
      </c>
      <c r="G194" s="62">
        <f t="shared" si="5"/>
        <v>8.7238656677108256E-2</v>
      </c>
    </row>
    <row r="195" spans="1:7" x14ac:dyDescent="0.25">
      <c r="A195" s="49" t="s">
        <v>750</v>
      </c>
      <c r="B195" s="116" t="s">
        <v>751</v>
      </c>
      <c r="C195" s="76">
        <v>4159.3138917000069</v>
      </c>
      <c r="D195" s="76">
        <v>7642</v>
      </c>
      <c r="E195" s="123"/>
      <c r="F195" s="62">
        <f t="shared" si="4"/>
        <v>8.3620553631375633E-2</v>
      </c>
      <c r="G195" s="62">
        <f t="shared" si="5"/>
        <v>4.2823600611925826E-2</v>
      </c>
    </row>
    <row r="196" spans="1:7" x14ac:dyDescent="0.25">
      <c r="A196" s="49" t="s">
        <v>752</v>
      </c>
      <c r="B196" s="116" t="s">
        <v>753</v>
      </c>
      <c r="C196" s="76">
        <v>2548.490231950002</v>
      </c>
      <c r="D196" s="76">
        <v>3955</v>
      </c>
      <c r="E196" s="123"/>
      <c r="F196" s="62">
        <f t="shared" si="4"/>
        <v>5.1235893627809538E-2</v>
      </c>
      <c r="G196" s="62">
        <f t="shared" si="5"/>
        <v>2.2162698301513562E-2</v>
      </c>
    </row>
    <row r="197" spans="1:7" x14ac:dyDescent="0.25">
      <c r="A197" s="49" t="s">
        <v>754</v>
      </c>
      <c r="B197" s="116" t="s">
        <v>755</v>
      </c>
      <c r="C197" s="76">
        <v>1439.8335018700006</v>
      </c>
      <c r="D197" s="76">
        <v>1930</v>
      </c>
      <c r="E197" s="123"/>
      <c r="F197" s="62">
        <f t="shared" si="4"/>
        <v>2.8947003688188023E-2</v>
      </c>
      <c r="G197" s="62">
        <f t="shared" si="5"/>
        <v>1.0815172622483231E-2</v>
      </c>
    </row>
    <row r="198" spans="1:7" x14ac:dyDescent="0.25">
      <c r="A198" s="49" t="s">
        <v>756</v>
      </c>
      <c r="B198" s="116" t="s">
        <v>757</v>
      </c>
      <c r="C198" s="76">
        <v>959.41270036999913</v>
      </c>
      <c r="D198" s="76">
        <v>1135</v>
      </c>
      <c r="E198" s="123"/>
      <c r="F198" s="62">
        <f t="shared" si="4"/>
        <v>1.9288426710474111E-2</v>
      </c>
      <c r="G198" s="62">
        <f t="shared" si="5"/>
        <v>6.3602180966416929E-3</v>
      </c>
    </row>
    <row r="199" spans="1:7" x14ac:dyDescent="0.25">
      <c r="A199" s="49" t="s">
        <v>758</v>
      </c>
      <c r="B199" s="116" t="s">
        <v>759</v>
      </c>
      <c r="C199" s="76">
        <v>667.34383079000065</v>
      </c>
      <c r="D199" s="76">
        <v>705</v>
      </c>
      <c r="E199" s="116"/>
      <c r="F199" s="62">
        <f t="shared" si="4"/>
        <v>1.3416554279420994E-2</v>
      </c>
      <c r="G199" s="62">
        <f t="shared" si="5"/>
        <v>3.9506200512179675E-3</v>
      </c>
    </row>
    <row r="200" spans="1:7" x14ac:dyDescent="0.25">
      <c r="A200" s="49" t="s">
        <v>760</v>
      </c>
      <c r="B200" s="116" t="s">
        <v>761</v>
      </c>
      <c r="C200" s="76">
        <v>1400.1256063899993</v>
      </c>
      <c r="D200" s="76">
        <v>1119</v>
      </c>
      <c r="E200" s="116"/>
      <c r="F200" s="62">
        <f t="shared" si="4"/>
        <v>2.8148699859712748E-2</v>
      </c>
      <c r="G200" s="62">
        <f t="shared" si="5"/>
        <v>6.2705586344863912E-3</v>
      </c>
    </row>
    <row r="201" spans="1:7" x14ac:dyDescent="0.25">
      <c r="A201" s="49" t="s">
        <v>762</v>
      </c>
      <c r="B201" s="116"/>
      <c r="E201" s="116"/>
      <c r="F201" s="62" t="str">
        <f t="shared" si="4"/>
        <v/>
      </c>
      <c r="G201" s="62" t="str">
        <f t="shared" si="5"/>
        <v/>
      </c>
    </row>
    <row r="202" spans="1:7" x14ac:dyDescent="0.25">
      <c r="A202" s="49" t="s">
        <v>763</v>
      </c>
      <c r="B202" s="116"/>
      <c r="E202" s="116"/>
      <c r="F202" s="62" t="str">
        <f t="shared" si="4"/>
        <v/>
      </c>
      <c r="G202" s="62" t="str">
        <f t="shared" si="5"/>
        <v/>
      </c>
    </row>
    <row r="203" spans="1:7" x14ac:dyDescent="0.25">
      <c r="A203" s="49" t="s">
        <v>764</v>
      </c>
      <c r="B203" s="116"/>
      <c r="E203" s="116"/>
      <c r="F203" s="62" t="str">
        <f t="shared" si="4"/>
        <v/>
      </c>
      <c r="G203" s="62" t="str">
        <f t="shared" si="5"/>
        <v/>
      </c>
    </row>
    <row r="204" spans="1:7" x14ac:dyDescent="0.25">
      <c r="A204" s="49" t="s">
        <v>765</v>
      </c>
      <c r="B204" s="116"/>
      <c r="E204" s="116"/>
      <c r="F204" s="62" t="str">
        <f t="shared" si="4"/>
        <v/>
      </c>
      <c r="G204" s="62" t="str">
        <f t="shared" si="5"/>
        <v/>
      </c>
    </row>
    <row r="205" spans="1:7" x14ac:dyDescent="0.25">
      <c r="A205" s="49" t="s">
        <v>766</v>
      </c>
      <c r="B205" s="116"/>
      <c r="F205" s="62" t="str">
        <f t="shared" si="4"/>
        <v/>
      </c>
      <c r="G205" s="62" t="str">
        <f t="shared" si="5"/>
        <v/>
      </c>
    </row>
    <row r="206" spans="1:7" x14ac:dyDescent="0.25">
      <c r="A206" s="49" t="s">
        <v>767</v>
      </c>
      <c r="B206" s="116"/>
      <c r="E206" s="109"/>
      <c r="F206" s="62" t="str">
        <f t="shared" si="4"/>
        <v/>
      </c>
      <c r="G206" s="62" t="str">
        <f t="shared" si="5"/>
        <v/>
      </c>
    </row>
    <row r="207" spans="1:7" x14ac:dyDescent="0.25">
      <c r="A207" s="49" t="s">
        <v>768</v>
      </c>
      <c r="B207" s="116"/>
      <c r="E207" s="109"/>
      <c r="F207" s="62" t="str">
        <f t="shared" si="4"/>
        <v/>
      </c>
      <c r="G207" s="62" t="str">
        <f t="shared" si="5"/>
        <v/>
      </c>
    </row>
    <row r="208" spans="1:7" x14ac:dyDescent="0.25">
      <c r="A208" s="49" t="s">
        <v>769</v>
      </c>
      <c r="B208" s="116"/>
      <c r="E208" s="109"/>
      <c r="F208" s="62" t="str">
        <f t="shared" si="4"/>
        <v/>
      </c>
      <c r="G208" s="62" t="str">
        <f t="shared" si="5"/>
        <v/>
      </c>
    </row>
    <row r="209" spans="1:7" x14ac:dyDescent="0.25">
      <c r="A209" s="49" t="s">
        <v>770</v>
      </c>
      <c r="B209" s="116"/>
      <c r="E209" s="109"/>
      <c r="F209" s="62" t="str">
        <f t="shared" si="4"/>
        <v/>
      </c>
      <c r="G209" s="62" t="str">
        <f t="shared" si="5"/>
        <v/>
      </c>
    </row>
    <row r="210" spans="1:7" x14ac:dyDescent="0.25">
      <c r="A210" s="49" t="s">
        <v>771</v>
      </c>
      <c r="B210" s="116"/>
      <c r="E210" s="109"/>
      <c r="F210" s="62" t="str">
        <f t="shared" si="4"/>
        <v/>
      </c>
      <c r="G210" s="62" t="str">
        <f t="shared" si="5"/>
        <v/>
      </c>
    </row>
    <row r="211" spans="1:7" x14ac:dyDescent="0.25">
      <c r="A211" s="49" t="s">
        <v>772</v>
      </c>
      <c r="B211" s="116"/>
      <c r="E211" s="109"/>
      <c r="F211" s="62" t="str">
        <f t="shared" si="4"/>
        <v/>
      </c>
      <c r="G211" s="62" t="str">
        <f t="shared" si="5"/>
        <v/>
      </c>
    </row>
    <row r="212" spans="1:7" x14ac:dyDescent="0.25">
      <c r="A212" s="49" t="s">
        <v>773</v>
      </c>
      <c r="B212" s="116"/>
      <c r="E212" s="109"/>
      <c r="F212" s="62" t="str">
        <f t="shared" si="4"/>
        <v/>
      </c>
      <c r="G212" s="62" t="str">
        <f t="shared" si="5"/>
        <v/>
      </c>
    </row>
    <row r="213" spans="1:7" x14ac:dyDescent="0.25">
      <c r="A213" s="49" t="s">
        <v>774</v>
      </c>
      <c r="B213" s="116"/>
      <c r="E213" s="109"/>
      <c r="F213" s="62" t="str">
        <f t="shared" si="4"/>
        <v/>
      </c>
      <c r="G213" s="62" t="str">
        <f t="shared" si="5"/>
        <v/>
      </c>
    </row>
    <row r="214" spans="1:7" x14ac:dyDescent="0.25">
      <c r="A214" s="49" t="s">
        <v>775</v>
      </c>
      <c r="B214" s="126" t="s">
        <v>103</v>
      </c>
      <c r="C214" s="76">
        <f>SUM(C190:C213)</f>
        <v>49740.329513190074</v>
      </c>
      <c r="D214" s="76">
        <f>SUM(D190:D213)</f>
        <v>178453</v>
      </c>
      <c r="E214" s="109"/>
      <c r="F214" s="127">
        <f>SUM(F190:F213)</f>
        <v>1</v>
      </c>
      <c r="G214" s="127">
        <f>SUM(G190:G213)</f>
        <v>0.99999999999999989</v>
      </c>
    </row>
    <row r="215" spans="1:7" ht="15" customHeight="1" x14ac:dyDescent="0.25">
      <c r="A215" s="105"/>
      <c r="B215" s="106" t="s">
        <v>776</v>
      </c>
      <c r="C215" s="105" t="s">
        <v>734</v>
      </c>
      <c r="D215" s="105" t="s">
        <v>735</v>
      </c>
      <c r="E215" s="111"/>
      <c r="F215" s="105" t="s">
        <v>534</v>
      </c>
      <c r="G215" s="105" t="s">
        <v>736</v>
      </c>
    </row>
    <row r="216" spans="1:7" x14ac:dyDescent="0.25">
      <c r="A216" s="49" t="s">
        <v>777</v>
      </c>
      <c r="B216" s="49" t="s">
        <v>778</v>
      </c>
      <c r="C216" s="113" t="s">
        <v>69</v>
      </c>
      <c r="G216" s="49"/>
    </row>
    <row r="217" spans="1:7" x14ac:dyDescent="0.25">
      <c r="G217" s="49"/>
    </row>
    <row r="218" spans="1:7" x14ac:dyDescent="0.25">
      <c r="B218" s="116" t="s">
        <v>779</v>
      </c>
      <c r="G218" s="49"/>
    </row>
    <row r="219" spans="1:7" x14ac:dyDescent="0.25">
      <c r="A219" s="49" t="s">
        <v>780</v>
      </c>
      <c r="B219" s="49" t="s">
        <v>781</v>
      </c>
      <c r="C219" s="113" t="s">
        <v>69</v>
      </c>
      <c r="F219" s="62" t="str">
        <f t="shared" ref="F219:F233" si="6">IF($C$227=0,"",IF(C219="[for completion]","",C219/$C$227))</f>
        <v/>
      </c>
      <c r="G219" s="62" t="str">
        <f t="shared" ref="G219:G233" si="7">IF($D$227=0,"",IF(D219="[for completion]","",D219/$D$227))</f>
        <v/>
      </c>
    </row>
    <row r="220" spans="1:7" x14ac:dyDescent="0.25">
      <c r="A220" s="49" t="s">
        <v>782</v>
      </c>
      <c r="B220" s="49" t="s">
        <v>783</v>
      </c>
      <c r="C220" s="113" t="s">
        <v>69</v>
      </c>
      <c r="F220" s="62" t="str">
        <f t="shared" si="6"/>
        <v/>
      </c>
      <c r="G220" s="62" t="str">
        <f t="shared" si="7"/>
        <v/>
      </c>
    </row>
    <row r="221" spans="1:7" x14ac:dyDescent="0.25">
      <c r="A221" s="49" t="s">
        <v>784</v>
      </c>
      <c r="B221" s="49" t="s">
        <v>785</v>
      </c>
      <c r="C221" s="113" t="s">
        <v>69</v>
      </c>
      <c r="F221" s="62" t="str">
        <f t="shared" si="6"/>
        <v/>
      </c>
      <c r="G221" s="62" t="str">
        <f t="shared" si="7"/>
        <v/>
      </c>
    </row>
    <row r="222" spans="1:7" x14ac:dyDescent="0.25">
      <c r="A222" s="49" t="s">
        <v>786</v>
      </c>
      <c r="B222" s="49" t="s">
        <v>787</v>
      </c>
      <c r="C222" s="113" t="s">
        <v>69</v>
      </c>
      <c r="F222" s="62" t="str">
        <f t="shared" si="6"/>
        <v/>
      </c>
      <c r="G222" s="62" t="str">
        <f t="shared" si="7"/>
        <v/>
      </c>
    </row>
    <row r="223" spans="1:7" x14ac:dyDescent="0.25">
      <c r="A223" s="49" t="s">
        <v>788</v>
      </c>
      <c r="B223" s="49" t="s">
        <v>789</v>
      </c>
      <c r="C223" s="113" t="s">
        <v>69</v>
      </c>
      <c r="F223" s="62" t="str">
        <f t="shared" si="6"/>
        <v/>
      </c>
      <c r="G223" s="62" t="str">
        <f t="shared" si="7"/>
        <v/>
      </c>
    </row>
    <row r="224" spans="1:7" x14ac:dyDescent="0.25">
      <c r="A224" s="49" t="s">
        <v>790</v>
      </c>
      <c r="B224" s="49" t="s">
        <v>791</v>
      </c>
      <c r="C224" s="113" t="s">
        <v>69</v>
      </c>
      <c r="F224" s="62" t="str">
        <f t="shared" si="6"/>
        <v/>
      </c>
      <c r="G224" s="62" t="str">
        <f t="shared" si="7"/>
        <v/>
      </c>
    </row>
    <row r="225" spans="1:7" x14ac:dyDescent="0.25">
      <c r="A225" s="49" t="s">
        <v>792</v>
      </c>
      <c r="B225" s="49" t="s">
        <v>793</v>
      </c>
      <c r="C225" s="113" t="s">
        <v>69</v>
      </c>
      <c r="F225" s="62" t="str">
        <f t="shared" si="6"/>
        <v/>
      </c>
      <c r="G225" s="62" t="str">
        <f t="shared" si="7"/>
        <v/>
      </c>
    </row>
    <row r="226" spans="1:7" x14ac:dyDescent="0.25">
      <c r="A226" s="49" t="s">
        <v>794</v>
      </c>
      <c r="B226" s="49" t="s">
        <v>795</v>
      </c>
      <c r="C226" s="113" t="s">
        <v>69</v>
      </c>
      <c r="F226" s="62" t="str">
        <f t="shared" si="6"/>
        <v/>
      </c>
      <c r="G226" s="62" t="str">
        <f t="shared" si="7"/>
        <v/>
      </c>
    </row>
    <row r="227" spans="1:7" x14ac:dyDescent="0.25">
      <c r="A227" s="49" t="s">
        <v>796</v>
      </c>
      <c r="B227" s="126" t="s">
        <v>103</v>
      </c>
      <c r="C227" s="49">
        <f>SUM(C219:C226)</f>
        <v>0</v>
      </c>
      <c r="D227" s="49">
        <f>SUM(D219:D226)</f>
        <v>0</v>
      </c>
      <c r="F227" s="109">
        <f>SUM(F219:F226)</f>
        <v>0</v>
      </c>
      <c r="G227" s="109">
        <f>SUM(G219:G226)</f>
        <v>0</v>
      </c>
    </row>
    <row r="228" spans="1:7" outlineLevel="1" x14ac:dyDescent="0.25">
      <c r="A228" s="49" t="s">
        <v>797</v>
      </c>
      <c r="B228" s="110"/>
      <c r="F228" s="62" t="str">
        <f t="shared" si="6"/>
        <v/>
      </c>
      <c r="G228" s="62" t="str">
        <f t="shared" si="7"/>
        <v/>
      </c>
    </row>
    <row r="229" spans="1:7" outlineLevel="1" x14ac:dyDescent="0.25">
      <c r="A229" s="49" t="s">
        <v>798</v>
      </c>
      <c r="B229" s="110"/>
      <c r="F229" s="62" t="str">
        <f t="shared" si="6"/>
        <v/>
      </c>
      <c r="G229" s="62" t="str">
        <f t="shared" si="7"/>
        <v/>
      </c>
    </row>
    <row r="230" spans="1:7" outlineLevel="1" x14ac:dyDescent="0.25">
      <c r="A230" s="49" t="s">
        <v>799</v>
      </c>
      <c r="B230" s="110"/>
      <c r="F230" s="62" t="str">
        <f t="shared" si="6"/>
        <v/>
      </c>
      <c r="G230" s="62" t="str">
        <f t="shared" si="7"/>
        <v/>
      </c>
    </row>
    <row r="231" spans="1:7" outlineLevel="1" x14ac:dyDescent="0.25">
      <c r="A231" s="49" t="s">
        <v>800</v>
      </c>
      <c r="B231" s="110"/>
      <c r="F231" s="62" t="str">
        <f t="shared" si="6"/>
        <v/>
      </c>
      <c r="G231" s="62" t="str">
        <f t="shared" si="7"/>
        <v/>
      </c>
    </row>
    <row r="232" spans="1:7" outlineLevel="1" x14ac:dyDescent="0.25">
      <c r="A232" s="49" t="s">
        <v>801</v>
      </c>
      <c r="B232" s="110"/>
      <c r="F232" s="62" t="str">
        <f t="shared" si="6"/>
        <v/>
      </c>
      <c r="G232" s="62" t="str">
        <f t="shared" si="7"/>
        <v/>
      </c>
    </row>
    <row r="233" spans="1:7" outlineLevel="1" x14ac:dyDescent="0.25">
      <c r="A233" s="49" t="s">
        <v>802</v>
      </c>
      <c r="B233" s="110"/>
      <c r="F233" s="62" t="str">
        <f t="shared" si="6"/>
        <v/>
      </c>
      <c r="G233" s="62" t="str">
        <f t="shared" si="7"/>
        <v/>
      </c>
    </row>
    <row r="234" spans="1:7" outlineLevel="1" x14ac:dyDescent="0.25">
      <c r="A234" s="49" t="s">
        <v>803</v>
      </c>
      <c r="B234" s="110"/>
      <c r="F234" s="62"/>
      <c r="G234" s="62"/>
    </row>
    <row r="235" spans="1:7" outlineLevel="1" x14ac:dyDescent="0.25">
      <c r="A235" s="49" t="s">
        <v>804</v>
      </c>
      <c r="B235" s="110"/>
      <c r="F235" s="62"/>
      <c r="G235" s="62"/>
    </row>
    <row r="236" spans="1:7" outlineLevel="1" x14ac:dyDescent="0.25">
      <c r="A236" s="49" t="s">
        <v>805</v>
      </c>
      <c r="B236" s="110"/>
      <c r="F236" s="62"/>
      <c r="G236" s="62"/>
    </row>
    <row r="237" spans="1:7" ht="15" customHeight="1" x14ac:dyDescent="0.25">
      <c r="A237" s="105"/>
      <c r="B237" s="106" t="s">
        <v>806</v>
      </c>
      <c r="C237" s="105" t="s">
        <v>734</v>
      </c>
      <c r="D237" s="105" t="s">
        <v>735</v>
      </c>
      <c r="E237" s="111"/>
      <c r="F237" s="105" t="s">
        <v>534</v>
      </c>
      <c r="G237" s="105" t="s">
        <v>736</v>
      </c>
    </row>
    <row r="238" spans="1:7" x14ac:dyDescent="0.25">
      <c r="A238" s="49" t="s">
        <v>807</v>
      </c>
      <c r="B238" s="49" t="s">
        <v>778</v>
      </c>
      <c r="C238" s="113">
        <v>0.53929674332889344</v>
      </c>
      <c r="G238" s="49"/>
    </row>
    <row r="239" spans="1:7" x14ac:dyDescent="0.25">
      <c r="G239" s="49"/>
    </row>
    <row r="240" spans="1:7" x14ac:dyDescent="0.25">
      <c r="B240" s="116" t="s">
        <v>779</v>
      </c>
      <c r="G240" s="49"/>
    </row>
    <row r="241" spans="1:7" x14ac:dyDescent="0.25">
      <c r="A241" s="49" t="s">
        <v>808</v>
      </c>
      <c r="B241" s="49" t="s">
        <v>781</v>
      </c>
      <c r="C241" s="76">
        <v>9007.7830526299913</v>
      </c>
      <c r="D241" s="76">
        <v>42994</v>
      </c>
      <c r="F241" s="62">
        <f>IF($C$249=0,"",IF(C241="[Mark as ND1 if not relevant]","",C241/$C$249))</f>
        <v>0.18109616765287687</v>
      </c>
      <c r="G241" s="62">
        <f>IF($D$249=0,"",IF(D241="[Mark as ND1 if not relevant]","",D241/$D$249))</f>
        <v>0.24092618224406426</v>
      </c>
    </row>
    <row r="242" spans="1:7" x14ac:dyDescent="0.25">
      <c r="A242" s="49" t="s">
        <v>809</v>
      </c>
      <c r="B242" s="49" t="s">
        <v>783</v>
      </c>
      <c r="C242" s="76">
        <v>10378.909322740006</v>
      </c>
      <c r="D242" s="76">
        <v>36844</v>
      </c>
      <c r="F242" s="62">
        <f t="shared" ref="F242:F248" si="8">IF($C$249=0,"",IF(C242="[Mark as ND1 if not relevant]","",C242/$C$249))</f>
        <v>0.20866185295350245</v>
      </c>
      <c r="G242" s="62">
        <f t="shared" ref="G242:G248" si="9">IF($D$249=0,"",IF(D242="[Mark as ND1 if not relevant]","",D242/$D$249))</f>
        <v>0.2064633264781203</v>
      </c>
    </row>
    <row r="243" spans="1:7" x14ac:dyDescent="0.25">
      <c r="A243" s="49" t="s">
        <v>810</v>
      </c>
      <c r="B243" s="49" t="s">
        <v>785</v>
      </c>
      <c r="C243" s="76">
        <v>11144.113096709991</v>
      </c>
      <c r="D243" s="76">
        <v>37727</v>
      </c>
      <c r="F243" s="62">
        <f t="shared" si="8"/>
        <v>0.22404582369633944</v>
      </c>
      <c r="G243" s="62">
        <f t="shared" si="9"/>
        <v>0.21141140804581599</v>
      </c>
    </row>
    <row r="244" spans="1:7" x14ac:dyDescent="0.25">
      <c r="A244" s="49" t="s">
        <v>811</v>
      </c>
      <c r="B244" s="49" t="s">
        <v>787</v>
      </c>
      <c r="C244" s="76">
        <v>10786.707704089995</v>
      </c>
      <c r="D244" s="76">
        <v>35049</v>
      </c>
      <c r="F244" s="62">
        <f t="shared" si="8"/>
        <v>0.21686039898930728</v>
      </c>
      <c r="G244" s="62">
        <f t="shared" si="9"/>
        <v>0.19640465556757242</v>
      </c>
    </row>
    <row r="245" spans="1:7" x14ac:dyDescent="0.25">
      <c r="A245" s="49" t="s">
        <v>812</v>
      </c>
      <c r="B245" s="49" t="s">
        <v>789</v>
      </c>
      <c r="C245" s="76">
        <v>8284.8194145199959</v>
      </c>
      <c r="D245" s="76">
        <v>25572</v>
      </c>
      <c r="F245" s="62">
        <f t="shared" si="8"/>
        <v>0.16656140993844953</v>
      </c>
      <c r="G245" s="62">
        <f t="shared" si="9"/>
        <v>0.14329823538971045</v>
      </c>
    </row>
    <row r="246" spans="1:7" x14ac:dyDescent="0.25">
      <c r="A246" s="49" t="s">
        <v>813</v>
      </c>
      <c r="B246" s="49" t="s">
        <v>791</v>
      </c>
      <c r="C246" s="76">
        <v>137.99692250000001</v>
      </c>
      <c r="D246" s="76">
        <v>267</v>
      </c>
      <c r="F246" s="62">
        <f t="shared" si="8"/>
        <v>2.7743467695244446E-3</v>
      </c>
      <c r="G246" s="62">
        <f t="shared" si="9"/>
        <v>1.4961922747165921E-3</v>
      </c>
    </row>
    <row r="247" spans="1:7" x14ac:dyDescent="0.25">
      <c r="A247" s="49" t="s">
        <v>814</v>
      </c>
      <c r="B247" s="49" t="s">
        <v>793</v>
      </c>
      <c r="F247" s="62">
        <f t="shared" si="8"/>
        <v>0</v>
      </c>
      <c r="G247" s="62">
        <f t="shared" si="9"/>
        <v>0</v>
      </c>
    </row>
    <row r="248" spans="1:7" x14ac:dyDescent="0.25">
      <c r="A248" s="49" t="s">
        <v>815</v>
      </c>
      <c r="B248" s="49" t="s">
        <v>795</v>
      </c>
      <c r="F248" s="62">
        <f t="shared" si="8"/>
        <v>0</v>
      </c>
      <c r="G248" s="62">
        <f t="shared" si="9"/>
        <v>0</v>
      </c>
    </row>
    <row r="249" spans="1:7" x14ac:dyDescent="0.25">
      <c r="A249" s="49" t="s">
        <v>816</v>
      </c>
      <c r="B249" s="126" t="s">
        <v>103</v>
      </c>
      <c r="C249" s="76">
        <f>SUM(C241:C248)</f>
        <v>49740.329513189979</v>
      </c>
      <c r="D249" s="76">
        <f>SUM(D241:D248)</f>
        <v>178453</v>
      </c>
      <c r="F249" s="109">
        <f>SUM(F241:F248)</f>
        <v>1</v>
      </c>
      <c r="G249" s="109">
        <f>SUM(G241:G248)</f>
        <v>1</v>
      </c>
    </row>
    <row r="250" spans="1:7" outlineLevel="1" x14ac:dyDescent="0.25">
      <c r="A250" s="49" t="s">
        <v>817</v>
      </c>
      <c r="B250" s="112"/>
      <c r="C250" s="76"/>
      <c r="D250" s="76"/>
      <c r="F250" s="62"/>
      <c r="G250" s="62"/>
    </row>
    <row r="251" spans="1:7" outlineLevel="1" x14ac:dyDescent="0.25">
      <c r="A251" s="49" t="s">
        <v>818</v>
      </c>
      <c r="B251" s="110"/>
      <c r="C251" s="76"/>
      <c r="D251" s="76"/>
      <c r="F251" s="62"/>
      <c r="G251" s="62"/>
    </row>
    <row r="252" spans="1:7" outlineLevel="1" x14ac:dyDescent="0.25">
      <c r="A252" s="49" t="s">
        <v>819</v>
      </c>
      <c r="B252" s="110"/>
      <c r="C252" s="76"/>
      <c r="D252" s="76"/>
      <c r="F252" s="62"/>
      <c r="G252" s="62"/>
    </row>
    <row r="253" spans="1:7" outlineLevel="1" x14ac:dyDescent="0.25">
      <c r="A253" s="49" t="s">
        <v>820</v>
      </c>
      <c r="B253" s="110"/>
      <c r="C253" s="76"/>
      <c r="F253" s="62"/>
      <c r="G253" s="62"/>
    </row>
    <row r="254" spans="1:7" outlineLevel="1" x14ac:dyDescent="0.25">
      <c r="A254" s="49" t="s">
        <v>821</v>
      </c>
      <c r="B254" s="110"/>
      <c r="C254" s="76"/>
      <c r="F254" s="62"/>
      <c r="G254" s="62"/>
    </row>
    <row r="255" spans="1:7" outlineLevel="1" x14ac:dyDescent="0.25">
      <c r="A255" s="49" t="s">
        <v>822</v>
      </c>
      <c r="B255" s="110"/>
      <c r="F255" s="62"/>
      <c r="G255" s="62"/>
    </row>
    <row r="256" spans="1:7" outlineLevel="1" x14ac:dyDescent="0.25">
      <c r="A256" s="49" t="s">
        <v>823</v>
      </c>
      <c r="B256" s="110"/>
      <c r="F256" s="62"/>
      <c r="G256" s="62"/>
    </row>
    <row r="257" spans="1:14" outlineLevel="1" x14ac:dyDescent="0.25">
      <c r="A257" s="49" t="s">
        <v>824</v>
      </c>
      <c r="B257" s="110"/>
      <c r="F257" s="62"/>
      <c r="G257" s="62"/>
    </row>
    <row r="258" spans="1:14" outlineLevel="1" x14ac:dyDescent="0.25">
      <c r="A258" s="49" t="s">
        <v>825</v>
      </c>
      <c r="B258" s="110"/>
      <c r="F258" s="62"/>
      <c r="G258" s="62"/>
    </row>
    <row r="259" spans="1:14" ht="15" customHeight="1" x14ac:dyDescent="0.25">
      <c r="A259" s="105"/>
      <c r="B259" s="106" t="s">
        <v>826</v>
      </c>
      <c r="C259" s="105" t="s">
        <v>534</v>
      </c>
      <c r="D259" s="105"/>
      <c r="E259" s="111"/>
      <c r="F259" s="105"/>
      <c r="G259" s="105"/>
    </row>
    <row r="260" spans="1:14" x14ac:dyDescent="0.25">
      <c r="A260" s="49" t="s">
        <v>827</v>
      </c>
      <c r="B260" s="49" t="s">
        <v>828</v>
      </c>
      <c r="C260" s="113">
        <v>0.83892781242220127</v>
      </c>
      <c r="E260" s="109"/>
      <c r="F260" s="109"/>
      <c r="G260" s="109"/>
    </row>
    <row r="261" spans="1:14" x14ac:dyDescent="0.25">
      <c r="A261" s="49" t="s">
        <v>829</v>
      </c>
      <c r="B261" s="49" t="s">
        <v>830</v>
      </c>
      <c r="C261" s="113">
        <v>0</v>
      </c>
      <c r="E261" s="109"/>
      <c r="F261" s="109"/>
    </row>
    <row r="262" spans="1:14" x14ac:dyDescent="0.25">
      <c r="A262" s="49" t="s">
        <v>831</v>
      </c>
      <c r="B262" s="49" t="s">
        <v>832</v>
      </c>
      <c r="C262" s="113">
        <v>0.16107218757779879</v>
      </c>
      <c r="E262" s="109"/>
      <c r="F262" s="109"/>
    </row>
    <row r="263" spans="1:14" x14ac:dyDescent="0.25">
      <c r="A263" s="49" t="s">
        <v>833</v>
      </c>
      <c r="B263" s="116" t="s">
        <v>834</v>
      </c>
      <c r="C263" s="113">
        <v>0</v>
      </c>
      <c r="D263" s="123"/>
      <c r="E263" s="123"/>
      <c r="F263" s="124"/>
      <c r="G263" s="124"/>
      <c r="H263" s="89"/>
      <c r="I263" s="49"/>
      <c r="J263" s="49"/>
      <c r="K263" s="49"/>
      <c r="L263" s="89"/>
      <c r="M263" s="89"/>
      <c r="N263" s="89"/>
    </row>
    <row r="264" spans="1:14" x14ac:dyDescent="0.25">
      <c r="A264" s="49" t="s">
        <v>835</v>
      </c>
      <c r="B264" s="49" t="s">
        <v>101</v>
      </c>
      <c r="C264" s="113">
        <v>0</v>
      </c>
      <c r="E264" s="109"/>
      <c r="F264" s="109"/>
    </row>
    <row r="265" spans="1:14" outlineLevel="1" x14ac:dyDescent="0.25">
      <c r="A265" s="49" t="s">
        <v>836</v>
      </c>
      <c r="B265" s="110"/>
      <c r="C265" s="109"/>
      <c r="E265" s="109"/>
      <c r="F265" s="109"/>
    </row>
    <row r="266" spans="1:14" outlineLevel="1" x14ac:dyDescent="0.25">
      <c r="A266" s="49" t="s">
        <v>837</v>
      </c>
      <c r="B266" s="110"/>
      <c r="C266" s="128"/>
      <c r="E266" s="109"/>
      <c r="F266" s="109"/>
    </row>
    <row r="267" spans="1:14" outlineLevel="1" x14ac:dyDescent="0.25">
      <c r="A267" s="49" t="s">
        <v>838</v>
      </c>
      <c r="B267" s="110"/>
      <c r="C267" s="109"/>
      <c r="E267" s="109"/>
      <c r="F267" s="109"/>
    </row>
    <row r="268" spans="1:14" outlineLevel="1" x14ac:dyDescent="0.25">
      <c r="A268" s="49" t="s">
        <v>839</v>
      </c>
      <c r="B268" s="110"/>
      <c r="C268" s="109"/>
      <c r="E268" s="109"/>
      <c r="F268" s="109"/>
    </row>
    <row r="269" spans="1:14" outlineLevel="1" x14ac:dyDescent="0.25">
      <c r="A269" s="49" t="s">
        <v>840</v>
      </c>
      <c r="B269" s="110"/>
      <c r="C269" s="109"/>
      <c r="E269" s="109"/>
      <c r="F269" s="109"/>
    </row>
    <row r="270" spans="1:14" outlineLevel="1" x14ac:dyDescent="0.25">
      <c r="A270" s="49" t="s">
        <v>841</v>
      </c>
      <c r="B270" s="110"/>
      <c r="C270" s="109"/>
      <c r="E270" s="109"/>
      <c r="F270" s="109"/>
    </row>
    <row r="271" spans="1:14" outlineLevel="1" x14ac:dyDescent="0.25">
      <c r="A271" s="49" t="s">
        <v>842</v>
      </c>
      <c r="B271" s="110"/>
      <c r="C271" s="109"/>
      <c r="E271" s="109"/>
      <c r="F271" s="109"/>
    </row>
    <row r="272" spans="1:14" outlineLevel="1" x14ac:dyDescent="0.25">
      <c r="A272" s="49" t="s">
        <v>843</v>
      </c>
      <c r="B272" s="110"/>
      <c r="C272" s="109"/>
      <c r="E272" s="109"/>
      <c r="F272" s="109"/>
    </row>
    <row r="273" spans="1:7" outlineLevel="1" x14ac:dyDescent="0.25">
      <c r="A273" s="49" t="s">
        <v>844</v>
      </c>
      <c r="B273" s="110"/>
      <c r="C273" s="109"/>
      <c r="E273" s="109"/>
      <c r="F273" s="109"/>
    </row>
    <row r="274" spans="1:7" outlineLevel="1" x14ac:dyDescent="0.25">
      <c r="A274" s="49" t="s">
        <v>845</v>
      </c>
      <c r="B274" s="110"/>
      <c r="C274" s="109"/>
      <c r="E274" s="109"/>
      <c r="F274" s="109"/>
    </row>
    <row r="275" spans="1:7" outlineLevel="1" x14ac:dyDescent="0.25">
      <c r="A275" s="49" t="s">
        <v>846</v>
      </c>
      <c r="B275" s="110"/>
      <c r="C275" s="109"/>
      <c r="E275" s="109"/>
      <c r="F275" s="109"/>
    </row>
    <row r="276" spans="1:7" ht="15" customHeight="1" x14ac:dyDescent="0.25">
      <c r="A276" s="105"/>
      <c r="B276" s="106" t="s">
        <v>847</v>
      </c>
      <c r="C276" s="105" t="s">
        <v>534</v>
      </c>
      <c r="D276" s="105"/>
      <c r="E276" s="111"/>
      <c r="F276" s="105"/>
      <c r="G276" s="107"/>
    </row>
    <row r="277" spans="1:7" x14ac:dyDescent="0.25">
      <c r="A277" s="49" t="s">
        <v>848</v>
      </c>
      <c r="B277" s="49" t="s">
        <v>849</v>
      </c>
      <c r="C277" s="113">
        <v>1</v>
      </c>
      <c r="E277" s="89"/>
      <c r="F277" s="89"/>
    </row>
    <row r="278" spans="1:7" x14ac:dyDescent="0.25">
      <c r="A278" s="49" t="s">
        <v>850</v>
      </c>
      <c r="B278" s="49" t="s">
        <v>851</v>
      </c>
      <c r="C278" s="113">
        <v>0</v>
      </c>
      <c r="E278" s="89"/>
      <c r="F278" s="89"/>
    </row>
    <row r="279" spans="1:7" x14ac:dyDescent="0.25">
      <c r="A279" s="49" t="s">
        <v>852</v>
      </c>
      <c r="B279" s="49" t="s">
        <v>101</v>
      </c>
      <c r="C279" s="113">
        <v>0</v>
      </c>
      <c r="E279" s="89"/>
      <c r="F279" s="89"/>
    </row>
    <row r="280" spans="1:7" outlineLevel="1" x14ac:dyDescent="0.25">
      <c r="A280" s="49" t="s">
        <v>853</v>
      </c>
      <c r="C280" s="113"/>
      <c r="E280" s="89"/>
      <c r="F280" s="89"/>
    </row>
    <row r="281" spans="1:7" outlineLevel="1" x14ac:dyDescent="0.25">
      <c r="A281" s="49" t="s">
        <v>854</v>
      </c>
      <c r="C281" s="113"/>
      <c r="E281" s="89"/>
      <c r="F281" s="89"/>
    </row>
    <row r="282" spans="1:7" outlineLevel="1" x14ac:dyDescent="0.25">
      <c r="A282" s="49" t="s">
        <v>855</v>
      </c>
      <c r="C282" s="113"/>
      <c r="E282" s="89"/>
      <c r="F282" s="89"/>
    </row>
    <row r="283" spans="1:7" outlineLevel="1" x14ac:dyDescent="0.25">
      <c r="A283" s="49" t="s">
        <v>856</v>
      </c>
      <c r="C283" s="113"/>
      <c r="E283" s="89"/>
      <c r="F283" s="89"/>
    </row>
    <row r="284" spans="1:7" outlineLevel="1" x14ac:dyDescent="0.25">
      <c r="A284" s="49" t="s">
        <v>857</v>
      </c>
      <c r="C284" s="113"/>
      <c r="E284" s="89"/>
      <c r="F284" s="89"/>
    </row>
    <row r="285" spans="1:7" outlineLevel="1" x14ac:dyDescent="0.25">
      <c r="A285" s="49" t="s">
        <v>858</v>
      </c>
      <c r="C285" s="113"/>
      <c r="E285" s="89"/>
      <c r="F285" s="89"/>
    </row>
    <row r="286" spans="1:7" ht="18.75" x14ac:dyDescent="0.25">
      <c r="A286" s="120"/>
      <c r="B286" s="121" t="s">
        <v>859</v>
      </c>
      <c r="C286" s="120"/>
      <c r="D286" s="120"/>
      <c r="E286" s="120"/>
      <c r="F286" s="122"/>
      <c r="G286" s="122"/>
    </row>
    <row r="287" spans="1:7" ht="15" customHeight="1" x14ac:dyDescent="0.25">
      <c r="A287" s="105"/>
      <c r="B287" s="106" t="s">
        <v>860</v>
      </c>
      <c r="C287" s="105" t="s">
        <v>734</v>
      </c>
      <c r="D287" s="105" t="s">
        <v>735</v>
      </c>
      <c r="E287" s="105"/>
      <c r="F287" s="105" t="s">
        <v>535</v>
      </c>
      <c r="G287" s="105" t="s">
        <v>736</v>
      </c>
    </row>
    <row r="288" spans="1:7" x14ac:dyDescent="0.25">
      <c r="A288" s="49" t="s">
        <v>861</v>
      </c>
      <c r="B288" s="49" t="s">
        <v>738</v>
      </c>
      <c r="C288" s="49" t="s">
        <v>69</v>
      </c>
      <c r="D288" s="123"/>
      <c r="E288" s="123"/>
      <c r="F288" s="124"/>
      <c r="G288" s="124"/>
    </row>
    <row r="289" spans="1:7" x14ac:dyDescent="0.25">
      <c r="A289" s="123"/>
      <c r="D289" s="123"/>
      <c r="E289" s="123"/>
      <c r="F289" s="124"/>
      <c r="G289" s="124"/>
    </row>
    <row r="290" spans="1:7" x14ac:dyDescent="0.25">
      <c r="B290" s="49" t="s">
        <v>739</v>
      </c>
      <c r="D290" s="123"/>
      <c r="E290" s="123"/>
      <c r="F290" s="124"/>
      <c r="G290" s="124"/>
    </row>
    <row r="291" spans="1:7" x14ac:dyDescent="0.25">
      <c r="A291" s="49" t="s">
        <v>862</v>
      </c>
      <c r="B291" s="116"/>
      <c r="E291" s="123"/>
      <c r="F291" s="62" t="str">
        <f t="shared" ref="F291:F314" si="10">IF($C$315=0,"",IF(C291="[for completion]","",C291/$C$315))</f>
        <v/>
      </c>
      <c r="G291" s="62" t="str">
        <f t="shared" ref="G291:G314" si="11">IF($D$315=0,"",IF(D291="[for completion]","",D291/$D$315))</f>
        <v/>
      </c>
    </row>
    <row r="292" spans="1:7" x14ac:dyDescent="0.25">
      <c r="A292" s="49" t="s">
        <v>863</v>
      </c>
      <c r="B292" s="116"/>
      <c r="E292" s="123"/>
      <c r="F292" s="62" t="str">
        <f t="shared" si="10"/>
        <v/>
      </c>
      <c r="G292" s="62" t="str">
        <f t="shared" si="11"/>
        <v/>
      </c>
    </row>
    <row r="293" spans="1:7" x14ac:dyDescent="0.25">
      <c r="A293" s="49" t="s">
        <v>864</v>
      </c>
      <c r="B293" s="116"/>
      <c r="E293" s="123"/>
      <c r="F293" s="62" t="str">
        <f t="shared" si="10"/>
        <v/>
      </c>
      <c r="G293" s="62" t="str">
        <f t="shared" si="11"/>
        <v/>
      </c>
    </row>
    <row r="294" spans="1:7" x14ac:dyDescent="0.25">
      <c r="A294" s="49" t="s">
        <v>865</v>
      </c>
      <c r="B294" s="116"/>
      <c r="E294" s="123"/>
      <c r="F294" s="62" t="str">
        <f t="shared" si="10"/>
        <v/>
      </c>
      <c r="G294" s="62" t="str">
        <f t="shared" si="11"/>
        <v/>
      </c>
    </row>
    <row r="295" spans="1:7" x14ac:dyDescent="0.25">
      <c r="A295" s="49" t="s">
        <v>866</v>
      </c>
      <c r="B295" s="116"/>
      <c r="E295" s="123"/>
      <c r="F295" s="62" t="str">
        <f t="shared" si="10"/>
        <v/>
      </c>
      <c r="G295" s="62" t="str">
        <f t="shared" si="11"/>
        <v/>
      </c>
    </row>
    <row r="296" spans="1:7" x14ac:dyDescent="0.25">
      <c r="A296" s="49" t="s">
        <v>867</v>
      </c>
      <c r="B296" s="116"/>
      <c r="E296" s="123"/>
      <c r="F296" s="62" t="str">
        <f t="shared" si="10"/>
        <v/>
      </c>
      <c r="G296" s="62" t="str">
        <f t="shared" si="11"/>
        <v/>
      </c>
    </row>
    <row r="297" spans="1:7" x14ac:dyDescent="0.25">
      <c r="A297" s="49" t="s">
        <v>868</v>
      </c>
      <c r="B297" s="116"/>
      <c r="E297" s="123"/>
      <c r="F297" s="62" t="str">
        <f t="shared" si="10"/>
        <v/>
      </c>
      <c r="G297" s="62" t="str">
        <f t="shared" si="11"/>
        <v/>
      </c>
    </row>
    <row r="298" spans="1:7" x14ac:dyDescent="0.25">
      <c r="A298" s="49" t="s">
        <v>869</v>
      </c>
      <c r="B298" s="116"/>
      <c r="E298" s="123"/>
      <c r="F298" s="62" t="str">
        <f t="shared" si="10"/>
        <v/>
      </c>
      <c r="G298" s="62" t="str">
        <f t="shared" si="11"/>
        <v/>
      </c>
    </row>
    <row r="299" spans="1:7" x14ac:dyDescent="0.25">
      <c r="A299" s="49" t="s">
        <v>870</v>
      </c>
      <c r="B299" s="116"/>
      <c r="E299" s="123"/>
      <c r="F299" s="62" t="str">
        <f t="shared" si="10"/>
        <v/>
      </c>
      <c r="G299" s="62" t="str">
        <f t="shared" si="11"/>
        <v/>
      </c>
    </row>
    <row r="300" spans="1:7" x14ac:dyDescent="0.25">
      <c r="A300" s="49" t="s">
        <v>871</v>
      </c>
      <c r="B300" s="116"/>
      <c r="E300" s="116"/>
      <c r="F300" s="62" t="str">
        <f t="shared" si="10"/>
        <v/>
      </c>
      <c r="G300" s="62" t="str">
        <f t="shared" si="11"/>
        <v/>
      </c>
    </row>
    <row r="301" spans="1:7" x14ac:dyDescent="0.25">
      <c r="A301" s="49" t="s">
        <v>872</v>
      </c>
      <c r="B301" s="116"/>
      <c r="E301" s="116"/>
      <c r="F301" s="62" t="str">
        <f t="shared" si="10"/>
        <v/>
      </c>
      <c r="G301" s="62" t="str">
        <f t="shared" si="11"/>
        <v/>
      </c>
    </row>
    <row r="302" spans="1:7" x14ac:dyDescent="0.25">
      <c r="A302" s="49" t="s">
        <v>873</v>
      </c>
      <c r="B302" s="116"/>
      <c r="E302" s="116"/>
      <c r="F302" s="62" t="str">
        <f t="shared" si="10"/>
        <v/>
      </c>
      <c r="G302" s="62" t="str">
        <f t="shared" si="11"/>
        <v/>
      </c>
    </row>
    <row r="303" spans="1:7" x14ac:dyDescent="0.25">
      <c r="A303" s="49" t="s">
        <v>874</v>
      </c>
      <c r="B303" s="116"/>
      <c r="E303" s="116"/>
      <c r="F303" s="62" t="str">
        <f t="shared" si="10"/>
        <v/>
      </c>
      <c r="G303" s="62" t="str">
        <f t="shared" si="11"/>
        <v/>
      </c>
    </row>
    <row r="304" spans="1:7" x14ac:dyDescent="0.25">
      <c r="A304" s="49" t="s">
        <v>875</v>
      </c>
      <c r="B304" s="116"/>
      <c r="E304" s="116"/>
      <c r="F304" s="62" t="str">
        <f t="shared" si="10"/>
        <v/>
      </c>
      <c r="G304" s="62" t="str">
        <f t="shared" si="11"/>
        <v/>
      </c>
    </row>
    <row r="305" spans="1:7" x14ac:dyDescent="0.25">
      <c r="A305" s="49" t="s">
        <v>876</v>
      </c>
      <c r="B305" s="116"/>
      <c r="E305" s="116"/>
      <c r="F305" s="62" t="str">
        <f t="shared" si="10"/>
        <v/>
      </c>
      <c r="G305" s="62" t="str">
        <f t="shared" si="11"/>
        <v/>
      </c>
    </row>
    <row r="306" spans="1:7" x14ac:dyDescent="0.25">
      <c r="A306" s="49" t="s">
        <v>877</v>
      </c>
      <c r="B306" s="116"/>
      <c r="F306" s="62" t="str">
        <f t="shared" si="10"/>
        <v/>
      </c>
      <c r="G306" s="62" t="str">
        <f t="shared" si="11"/>
        <v/>
      </c>
    </row>
    <row r="307" spans="1:7" x14ac:dyDescent="0.25">
      <c r="A307" s="49" t="s">
        <v>878</v>
      </c>
      <c r="B307" s="116"/>
      <c r="E307" s="109"/>
      <c r="F307" s="62" t="str">
        <f t="shared" si="10"/>
        <v/>
      </c>
      <c r="G307" s="62" t="str">
        <f t="shared" si="11"/>
        <v/>
      </c>
    </row>
    <row r="308" spans="1:7" x14ac:dyDescent="0.25">
      <c r="A308" s="49" t="s">
        <v>879</v>
      </c>
      <c r="B308" s="116"/>
      <c r="E308" s="109"/>
      <c r="F308" s="62" t="str">
        <f t="shared" si="10"/>
        <v/>
      </c>
      <c r="G308" s="62" t="str">
        <f t="shared" si="11"/>
        <v/>
      </c>
    </row>
    <row r="309" spans="1:7" x14ac:dyDescent="0.25">
      <c r="A309" s="49" t="s">
        <v>880</v>
      </c>
      <c r="B309" s="116"/>
      <c r="E309" s="109"/>
      <c r="F309" s="62" t="str">
        <f t="shared" si="10"/>
        <v/>
      </c>
      <c r="G309" s="62" t="str">
        <f t="shared" si="11"/>
        <v/>
      </c>
    </row>
    <row r="310" spans="1:7" x14ac:dyDescent="0.25">
      <c r="A310" s="49" t="s">
        <v>881</v>
      </c>
      <c r="B310" s="116"/>
      <c r="E310" s="109"/>
      <c r="F310" s="62" t="str">
        <f t="shared" si="10"/>
        <v/>
      </c>
      <c r="G310" s="62" t="str">
        <f t="shared" si="11"/>
        <v/>
      </c>
    </row>
    <row r="311" spans="1:7" x14ac:dyDescent="0.25">
      <c r="A311" s="49" t="s">
        <v>882</v>
      </c>
      <c r="B311" s="116"/>
      <c r="E311" s="109"/>
      <c r="F311" s="62" t="str">
        <f t="shared" si="10"/>
        <v/>
      </c>
      <c r="G311" s="62" t="str">
        <f t="shared" si="11"/>
        <v/>
      </c>
    </row>
    <row r="312" spans="1:7" x14ac:dyDescent="0.25">
      <c r="A312" s="49" t="s">
        <v>883</v>
      </c>
      <c r="B312" s="116"/>
      <c r="E312" s="109"/>
      <c r="F312" s="62" t="str">
        <f t="shared" si="10"/>
        <v/>
      </c>
      <c r="G312" s="62" t="str">
        <f t="shared" si="11"/>
        <v/>
      </c>
    </row>
    <row r="313" spans="1:7" x14ac:dyDescent="0.25">
      <c r="A313" s="49" t="s">
        <v>884</v>
      </c>
      <c r="B313" s="116"/>
      <c r="E313" s="109"/>
      <c r="F313" s="62" t="str">
        <f t="shared" si="10"/>
        <v/>
      </c>
      <c r="G313" s="62" t="str">
        <f t="shared" si="11"/>
        <v/>
      </c>
    </row>
    <row r="314" spans="1:7" x14ac:dyDescent="0.25">
      <c r="A314" s="49" t="s">
        <v>885</v>
      </c>
      <c r="B314" s="116"/>
      <c r="E314" s="109"/>
      <c r="F314" s="62" t="str">
        <f t="shared" si="10"/>
        <v/>
      </c>
      <c r="G314" s="62" t="str">
        <f t="shared" si="11"/>
        <v/>
      </c>
    </row>
    <row r="315" spans="1:7" x14ac:dyDescent="0.25">
      <c r="A315" s="49" t="s">
        <v>886</v>
      </c>
      <c r="B315" s="126" t="s">
        <v>103</v>
      </c>
      <c r="C315" s="116">
        <f>SUM(C291:C314)</f>
        <v>0</v>
      </c>
      <c r="D315" s="116">
        <f>SUM(D291:D314)</f>
        <v>0</v>
      </c>
      <c r="E315" s="109"/>
      <c r="F315" s="127">
        <f>SUM(F291:F314)</f>
        <v>0</v>
      </c>
      <c r="G315" s="127">
        <f>SUM(G291:G314)</f>
        <v>0</v>
      </c>
    </row>
    <row r="316" spans="1:7" ht="15" customHeight="1" x14ac:dyDescent="0.25">
      <c r="A316" s="105"/>
      <c r="B316" s="106" t="s">
        <v>887</v>
      </c>
      <c r="C316" s="105" t="s">
        <v>734</v>
      </c>
      <c r="D316" s="105" t="s">
        <v>735</v>
      </c>
      <c r="E316" s="105"/>
      <c r="F316" s="105" t="s">
        <v>535</v>
      </c>
      <c r="G316" s="105" t="s">
        <v>736</v>
      </c>
    </row>
    <row r="317" spans="1:7" x14ac:dyDescent="0.25">
      <c r="A317" s="49" t="s">
        <v>888</v>
      </c>
      <c r="B317" s="49" t="s">
        <v>778</v>
      </c>
      <c r="C317" s="113" t="s">
        <v>69</v>
      </c>
      <c r="G317" s="49"/>
    </row>
    <row r="318" spans="1:7" x14ac:dyDescent="0.25">
      <c r="G318" s="49"/>
    </row>
    <row r="319" spans="1:7" x14ac:dyDescent="0.25">
      <c r="B319" s="116" t="s">
        <v>779</v>
      </c>
      <c r="G319" s="49"/>
    </row>
    <row r="320" spans="1:7" x14ac:dyDescent="0.25">
      <c r="A320" s="49" t="s">
        <v>889</v>
      </c>
      <c r="B320" s="49" t="s">
        <v>781</v>
      </c>
      <c r="F320" s="62" t="str">
        <f>IF($C$328=0,"",IF(C320="[for completion]","",C320/$C$328))</f>
        <v/>
      </c>
      <c r="G320" s="62" t="str">
        <f>IF($D$328=0,"",IF(D320="[for completion]","",D320/$D$328))</f>
        <v/>
      </c>
    </row>
    <row r="321" spans="1:7" x14ac:dyDescent="0.25">
      <c r="A321" s="49" t="s">
        <v>890</v>
      </c>
      <c r="B321" s="49" t="s">
        <v>783</v>
      </c>
      <c r="F321" s="62" t="str">
        <f t="shared" ref="F321:F334" si="12">IF($C$328=0,"",IF(C321="[for completion]","",C321/$C$328))</f>
        <v/>
      </c>
      <c r="G321" s="62" t="str">
        <f t="shared" ref="G321:G334" si="13">IF($D$328=0,"",IF(D321="[for completion]","",D321/$D$328))</f>
        <v/>
      </c>
    </row>
    <row r="322" spans="1:7" x14ac:dyDescent="0.25">
      <c r="A322" s="49" t="s">
        <v>891</v>
      </c>
      <c r="B322" s="49" t="s">
        <v>785</v>
      </c>
      <c r="F322" s="62" t="str">
        <f t="shared" si="12"/>
        <v/>
      </c>
      <c r="G322" s="62" t="str">
        <f t="shared" si="13"/>
        <v/>
      </c>
    </row>
    <row r="323" spans="1:7" x14ac:dyDescent="0.25">
      <c r="A323" s="49" t="s">
        <v>892</v>
      </c>
      <c r="B323" s="49" t="s">
        <v>787</v>
      </c>
      <c r="F323" s="62" t="str">
        <f t="shared" si="12"/>
        <v/>
      </c>
      <c r="G323" s="62" t="str">
        <f t="shared" si="13"/>
        <v/>
      </c>
    </row>
    <row r="324" spans="1:7" x14ac:dyDescent="0.25">
      <c r="A324" s="49" t="s">
        <v>893</v>
      </c>
      <c r="B324" s="49" t="s">
        <v>789</v>
      </c>
      <c r="F324" s="62" t="str">
        <f t="shared" si="12"/>
        <v/>
      </c>
      <c r="G324" s="62" t="str">
        <f t="shared" si="13"/>
        <v/>
      </c>
    </row>
    <row r="325" spans="1:7" x14ac:dyDescent="0.25">
      <c r="A325" s="49" t="s">
        <v>894</v>
      </c>
      <c r="B325" s="49" t="s">
        <v>791</v>
      </c>
      <c r="F325" s="62" t="str">
        <f t="shared" si="12"/>
        <v/>
      </c>
      <c r="G325" s="62" t="str">
        <f t="shared" si="13"/>
        <v/>
      </c>
    </row>
    <row r="326" spans="1:7" x14ac:dyDescent="0.25">
      <c r="A326" s="49" t="s">
        <v>895</v>
      </c>
      <c r="B326" s="49" t="s">
        <v>793</v>
      </c>
      <c r="F326" s="62" t="str">
        <f t="shared" si="12"/>
        <v/>
      </c>
      <c r="G326" s="62" t="str">
        <f t="shared" si="13"/>
        <v/>
      </c>
    </row>
    <row r="327" spans="1:7" x14ac:dyDescent="0.25">
      <c r="A327" s="49" t="s">
        <v>896</v>
      </c>
      <c r="B327" s="49" t="s">
        <v>795</v>
      </c>
      <c r="F327" s="62" t="str">
        <f t="shared" si="12"/>
        <v/>
      </c>
      <c r="G327" s="62" t="str">
        <f t="shared" si="13"/>
        <v/>
      </c>
    </row>
    <row r="328" spans="1:7" x14ac:dyDescent="0.25">
      <c r="A328" s="49" t="s">
        <v>897</v>
      </c>
      <c r="B328" s="126" t="s">
        <v>103</v>
      </c>
      <c r="C328" s="49">
        <f>SUM(C320:C327)</f>
        <v>0</v>
      </c>
      <c r="D328" s="49">
        <f>SUM(D320:D327)</f>
        <v>0</v>
      </c>
      <c r="F328" s="109">
        <f>SUM(F320:F327)</f>
        <v>0</v>
      </c>
      <c r="G328" s="109">
        <f>SUM(G320:G327)</f>
        <v>0</v>
      </c>
    </row>
    <row r="329" spans="1:7" outlineLevel="1" x14ac:dyDescent="0.25">
      <c r="A329" s="49" t="s">
        <v>898</v>
      </c>
      <c r="B329" s="110" t="s">
        <v>899</v>
      </c>
      <c r="F329" s="62" t="str">
        <f t="shared" si="12"/>
        <v/>
      </c>
      <c r="G329" s="62" t="str">
        <f t="shared" si="13"/>
        <v/>
      </c>
    </row>
    <row r="330" spans="1:7" outlineLevel="1" x14ac:dyDescent="0.25">
      <c r="A330" s="49" t="s">
        <v>900</v>
      </c>
      <c r="B330" s="110" t="s">
        <v>901</v>
      </c>
      <c r="F330" s="62" t="str">
        <f t="shared" si="12"/>
        <v/>
      </c>
      <c r="G330" s="62" t="str">
        <f t="shared" si="13"/>
        <v/>
      </c>
    </row>
    <row r="331" spans="1:7" outlineLevel="1" x14ac:dyDescent="0.25">
      <c r="A331" s="49" t="s">
        <v>902</v>
      </c>
      <c r="B331" s="110" t="s">
        <v>903</v>
      </c>
      <c r="F331" s="62" t="str">
        <f t="shared" si="12"/>
        <v/>
      </c>
      <c r="G331" s="62" t="str">
        <f t="shared" si="13"/>
        <v/>
      </c>
    </row>
    <row r="332" spans="1:7" outlineLevel="1" x14ac:dyDescent="0.25">
      <c r="A332" s="49" t="s">
        <v>904</v>
      </c>
      <c r="B332" s="110" t="s">
        <v>905</v>
      </c>
      <c r="F332" s="62" t="str">
        <f t="shared" si="12"/>
        <v/>
      </c>
      <c r="G332" s="62" t="str">
        <f t="shared" si="13"/>
        <v/>
      </c>
    </row>
    <row r="333" spans="1:7" outlineLevel="1" x14ac:dyDescent="0.25">
      <c r="A333" s="49" t="s">
        <v>906</v>
      </c>
      <c r="B333" s="110" t="s">
        <v>907</v>
      </c>
      <c r="F333" s="62" t="str">
        <f t="shared" si="12"/>
        <v/>
      </c>
      <c r="G333" s="62" t="str">
        <f t="shared" si="13"/>
        <v/>
      </c>
    </row>
    <row r="334" spans="1:7" outlineLevel="1" x14ac:dyDescent="0.25">
      <c r="A334" s="49" t="s">
        <v>908</v>
      </c>
      <c r="B334" s="110" t="s">
        <v>909</v>
      </c>
      <c r="F334" s="62" t="str">
        <f t="shared" si="12"/>
        <v/>
      </c>
      <c r="G334" s="62" t="str">
        <f t="shared" si="13"/>
        <v/>
      </c>
    </row>
    <row r="335" spans="1:7" outlineLevel="1" x14ac:dyDescent="0.25">
      <c r="A335" s="49" t="s">
        <v>910</v>
      </c>
      <c r="B335" s="110"/>
      <c r="F335" s="62"/>
      <c r="G335" s="62"/>
    </row>
    <row r="336" spans="1:7" outlineLevel="1" x14ac:dyDescent="0.25">
      <c r="A336" s="49" t="s">
        <v>911</v>
      </c>
      <c r="B336" s="110"/>
      <c r="F336" s="62"/>
      <c r="G336" s="62"/>
    </row>
    <row r="337" spans="1:7" outlineLevel="1" x14ac:dyDescent="0.25">
      <c r="A337" s="49" t="s">
        <v>912</v>
      </c>
      <c r="B337" s="110"/>
      <c r="F337" s="109"/>
      <c r="G337" s="109"/>
    </row>
    <row r="338" spans="1:7" ht="15" customHeight="1" x14ac:dyDescent="0.25">
      <c r="A338" s="105"/>
      <c r="B338" s="106" t="s">
        <v>913</v>
      </c>
      <c r="C338" s="105" t="s">
        <v>734</v>
      </c>
      <c r="D338" s="105" t="s">
        <v>735</v>
      </c>
      <c r="E338" s="105"/>
      <c r="F338" s="105" t="s">
        <v>535</v>
      </c>
      <c r="G338" s="105" t="s">
        <v>736</v>
      </c>
    </row>
    <row r="339" spans="1:7" x14ac:dyDescent="0.25">
      <c r="A339" s="49" t="s">
        <v>914</v>
      </c>
      <c r="B339" s="49" t="s">
        <v>778</v>
      </c>
      <c r="C339" s="113" t="s">
        <v>69</v>
      </c>
      <c r="G339" s="49"/>
    </row>
    <row r="340" spans="1:7" x14ac:dyDescent="0.25">
      <c r="G340" s="49"/>
    </row>
    <row r="341" spans="1:7" x14ac:dyDescent="0.25">
      <c r="B341" s="116" t="s">
        <v>779</v>
      </c>
      <c r="G341" s="49"/>
    </row>
    <row r="342" spans="1:7" x14ac:dyDescent="0.25">
      <c r="A342" s="49" t="s">
        <v>915</v>
      </c>
      <c r="B342" s="49" t="s">
        <v>781</v>
      </c>
      <c r="F342" s="62" t="str">
        <f>IF($C$350=0,"",IF(C342="[Mark as ND1 if not relevant]","",C342/$C$350))</f>
        <v/>
      </c>
      <c r="G342" s="62" t="str">
        <f>IF($D$350=0,"",IF(D342="[Mark as ND1 if not relevant]","",D342/$D$350))</f>
        <v/>
      </c>
    </row>
    <row r="343" spans="1:7" x14ac:dyDescent="0.25">
      <c r="A343" s="49" t="s">
        <v>916</v>
      </c>
      <c r="B343" s="49" t="s">
        <v>783</v>
      </c>
      <c r="F343" s="62" t="str">
        <f t="shared" ref="F343:F349" si="14">IF($C$350=0,"",IF(C343="[Mark as ND1 if not relevant]","",C343/$C$350))</f>
        <v/>
      </c>
      <c r="G343" s="62" t="str">
        <f t="shared" ref="G343:G349" si="15">IF($D$350=0,"",IF(D343="[Mark as ND1 if not relevant]","",D343/$D$350))</f>
        <v/>
      </c>
    </row>
    <row r="344" spans="1:7" x14ac:dyDescent="0.25">
      <c r="A344" s="49" t="s">
        <v>917</v>
      </c>
      <c r="B344" s="49" t="s">
        <v>785</v>
      </c>
      <c r="F344" s="62" t="str">
        <f t="shared" si="14"/>
        <v/>
      </c>
      <c r="G344" s="62" t="str">
        <f t="shared" si="15"/>
        <v/>
      </c>
    </row>
    <row r="345" spans="1:7" x14ac:dyDescent="0.25">
      <c r="A345" s="49" t="s">
        <v>918</v>
      </c>
      <c r="B345" s="49" t="s">
        <v>787</v>
      </c>
      <c r="F345" s="62" t="str">
        <f t="shared" si="14"/>
        <v/>
      </c>
      <c r="G345" s="62" t="str">
        <f t="shared" si="15"/>
        <v/>
      </c>
    </row>
    <row r="346" spans="1:7" x14ac:dyDescent="0.25">
      <c r="A346" s="49" t="s">
        <v>919</v>
      </c>
      <c r="B346" s="49" t="s">
        <v>789</v>
      </c>
      <c r="F346" s="62" t="str">
        <f t="shared" si="14"/>
        <v/>
      </c>
      <c r="G346" s="62" t="str">
        <f t="shared" si="15"/>
        <v/>
      </c>
    </row>
    <row r="347" spans="1:7" x14ac:dyDescent="0.25">
      <c r="A347" s="49" t="s">
        <v>920</v>
      </c>
      <c r="B347" s="49" t="s">
        <v>791</v>
      </c>
      <c r="F347" s="62" t="str">
        <f t="shared" si="14"/>
        <v/>
      </c>
      <c r="G347" s="62" t="str">
        <f t="shared" si="15"/>
        <v/>
      </c>
    </row>
    <row r="348" spans="1:7" x14ac:dyDescent="0.25">
      <c r="A348" s="49" t="s">
        <v>921</v>
      </c>
      <c r="B348" s="49" t="s">
        <v>793</v>
      </c>
      <c r="F348" s="62" t="str">
        <f t="shared" si="14"/>
        <v/>
      </c>
      <c r="G348" s="62" t="str">
        <f t="shared" si="15"/>
        <v/>
      </c>
    </row>
    <row r="349" spans="1:7" x14ac:dyDescent="0.25">
      <c r="A349" s="49" t="s">
        <v>922</v>
      </c>
      <c r="B349" s="49" t="s">
        <v>795</v>
      </c>
      <c r="F349" s="62" t="str">
        <f t="shared" si="14"/>
        <v/>
      </c>
      <c r="G349" s="62" t="str">
        <f t="shared" si="15"/>
        <v/>
      </c>
    </row>
    <row r="350" spans="1:7" x14ac:dyDescent="0.25">
      <c r="A350" s="49" t="s">
        <v>923</v>
      </c>
      <c r="B350" s="126" t="s">
        <v>103</v>
      </c>
      <c r="C350" s="49">
        <f>SUM(C342:C349)</f>
        <v>0</v>
      </c>
      <c r="D350" s="49">
        <f>SUM(D342:D349)</f>
        <v>0</v>
      </c>
      <c r="F350" s="109">
        <f>SUM(F342:F349)</f>
        <v>0</v>
      </c>
      <c r="G350" s="109">
        <f>SUM(G342:G349)</f>
        <v>0</v>
      </c>
    </row>
    <row r="351" spans="1:7" outlineLevel="1" x14ac:dyDescent="0.25">
      <c r="A351" s="49" t="s">
        <v>924</v>
      </c>
      <c r="B351" s="110" t="s">
        <v>899</v>
      </c>
      <c r="F351" s="62" t="str">
        <f t="shared" ref="F351:F356" si="16">IF($C$350=0,"",IF(C351="[for completion]","",C351/$C$350))</f>
        <v/>
      </c>
      <c r="G351" s="62" t="str">
        <f t="shared" ref="G351:G356" si="17">IF($D$350=0,"",IF(D351="[for completion]","",D351/$D$350))</f>
        <v/>
      </c>
    </row>
    <row r="352" spans="1:7" outlineLevel="1" x14ac:dyDescent="0.25">
      <c r="A352" s="49" t="s">
        <v>925</v>
      </c>
      <c r="B352" s="110" t="s">
        <v>901</v>
      </c>
      <c r="F352" s="62" t="str">
        <f t="shared" si="16"/>
        <v/>
      </c>
      <c r="G352" s="62" t="str">
        <f t="shared" si="17"/>
        <v/>
      </c>
    </row>
    <row r="353" spans="1:7" outlineLevel="1" x14ac:dyDescent="0.25">
      <c r="A353" s="49" t="s">
        <v>926</v>
      </c>
      <c r="B353" s="110" t="s">
        <v>903</v>
      </c>
      <c r="F353" s="62" t="str">
        <f t="shared" si="16"/>
        <v/>
      </c>
      <c r="G353" s="62" t="str">
        <f t="shared" si="17"/>
        <v/>
      </c>
    </row>
    <row r="354" spans="1:7" outlineLevel="1" x14ac:dyDescent="0.25">
      <c r="A354" s="49" t="s">
        <v>927</v>
      </c>
      <c r="B354" s="110" t="s">
        <v>905</v>
      </c>
      <c r="F354" s="62" t="str">
        <f t="shared" si="16"/>
        <v/>
      </c>
      <c r="G354" s="62" t="str">
        <f t="shared" si="17"/>
        <v/>
      </c>
    </row>
    <row r="355" spans="1:7" outlineLevel="1" x14ac:dyDescent="0.25">
      <c r="A355" s="49" t="s">
        <v>928</v>
      </c>
      <c r="B355" s="110" t="s">
        <v>907</v>
      </c>
      <c r="F355" s="62" t="str">
        <f t="shared" si="16"/>
        <v/>
      </c>
      <c r="G355" s="62" t="str">
        <f t="shared" si="17"/>
        <v/>
      </c>
    </row>
    <row r="356" spans="1:7" outlineLevel="1" x14ac:dyDescent="0.25">
      <c r="A356" s="49" t="s">
        <v>929</v>
      </c>
      <c r="B356" s="110" t="s">
        <v>909</v>
      </c>
      <c r="F356" s="62" t="str">
        <f t="shared" si="16"/>
        <v/>
      </c>
      <c r="G356" s="62" t="str">
        <f t="shared" si="17"/>
        <v/>
      </c>
    </row>
    <row r="357" spans="1:7" outlineLevel="1" x14ac:dyDescent="0.25">
      <c r="A357" s="49" t="s">
        <v>930</v>
      </c>
      <c r="B357" s="110"/>
      <c r="F357" s="62"/>
      <c r="G357" s="62"/>
    </row>
    <row r="358" spans="1:7" outlineLevel="1" x14ac:dyDescent="0.25">
      <c r="A358" s="49" t="s">
        <v>931</v>
      </c>
      <c r="B358" s="110"/>
      <c r="F358" s="62"/>
      <c r="G358" s="62"/>
    </row>
    <row r="359" spans="1:7" outlineLevel="1" x14ac:dyDescent="0.25">
      <c r="A359" s="49" t="s">
        <v>932</v>
      </c>
      <c r="B359" s="110"/>
      <c r="F359" s="62"/>
      <c r="G359" s="109"/>
    </row>
    <row r="360" spans="1:7" ht="15" customHeight="1" x14ac:dyDescent="0.25">
      <c r="A360" s="105"/>
      <c r="B360" s="106" t="s">
        <v>933</v>
      </c>
      <c r="C360" s="105" t="s">
        <v>934</v>
      </c>
      <c r="D360" s="105"/>
      <c r="E360" s="105"/>
      <c r="F360" s="105"/>
      <c r="G360" s="107"/>
    </row>
    <row r="361" spans="1:7" x14ac:dyDescent="0.25">
      <c r="A361" s="49" t="s">
        <v>935</v>
      </c>
      <c r="B361" s="116" t="s">
        <v>936</v>
      </c>
      <c r="C361" s="113" t="s">
        <v>69</v>
      </c>
      <c r="G361" s="49"/>
    </row>
    <row r="362" spans="1:7" x14ac:dyDescent="0.25">
      <c r="A362" s="49" t="s">
        <v>937</v>
      </c>
      <c r="B362" s="116" t="s">
        <v>938</v>
      </c>
      <c r="C362" s="113" t="s">
        <v>69</v>
      </c>
      <c r="G362" s="49"/>
    </row>
    <row r="363" spans="1:7" x14ac:dyDescent="0.25">
      <c r="A363" s="49" t="s">
        <v>939</v>
      </c>
      <c r="B363" s="116" t="s">
        <v>940</v>
      </c>
      <c r="C363" s="113" t="s">
        <v>69</v>
      </c>
      <c r="G363" s="49"/>
    </row>
    <row r="364" spans="1:7" x14ac:dyDescent="0.25">
      <c r="A364" s="49" t="s">
        <v>941</v>
      </c>
      <c r="B364" s="116" t="s">
        <v>942</v>
      </c>
      <c r="C364" s="113" t="s">
        <v>69</v>
      </c>
      <c r="G364" s="49"/>
    </row>
    <row r="365" spans="1:7" x14ac:dyDescent="0.25">
      <c r="A365" s="49" t="s">
        <v>943</v>
      </c>
      <c r="B365" s="116" t="s">
        <v>944</v>
      </c>
      <c r="C365" s="113" t="s">
        <v>69</v>
      </c>
      <c r="G365" s="49"/>
    </row>
    <row r="366" spans="1:7" x14ac:dyDescent="0.25">
      <c r="A366" s="49" t="s">
        <v>945</v>
      </c>
      <c r="B366" s="116" t="s">
        <v>946</v>
      </c>
      <c r="C366" s="113" t="s">
        <v>69</v>
      </c>
      <c r="G366" s="49"/>
    </row>
    <row r="367" spans="1:7" x14ac:dyDescent="0.25">
      <c r="A367" s="49" t="s">
        <v>947</v>
      </c>
      <c r="B367" s="116" t="s">
        <v>948</v>
      </c>
      <c r="C367" s="113" t="s">
        <v>69</v>
      </c>
      <c r="G367" s="49"/>
    </row>
    <row r="368" spans="1:7" x14ac:dyDescent="0.25">
      <c r="A368" s="49" t="s">
        <v>949</v>
      </c>
      <c r="B368" s="116" t="s">
        <v>950</v>
      </c>
      <c r="C368" s="113" t="s">
        <v>69</v>
      </c>
      <c r="G368" s="49"/>
    </row>
    <row r="369" spans="1:7" x14ac:dyDescent="0.25">
      <c r="A369" s="49" t="s">
        <v>951</v>
      </c>
      <c r="B369" s="116" t="s">
        <v>952</v>
      </c>
      <c r="C369" s="113" t="s">
        <v>69</v>
      </c>
      <c r="G369" s="49"/>
    </row>
    <row r="370" spans="1:7" x14ac:dyDescent="0.25">
      <c r="A370" s="49" t="s">
        <v>953</v>
      </c>
      <c r="B370" s="116" t="s">
        <v>101</v>
      </c>
      <c r="C370" s="113" t="s">
        <v>69</v>
      </c>
      <c r="G370" s="49"/>
    </row>
    <row r="371" spans="1:7" outlineLevel="1" x14ac:dyDescent="0.25">
      <c r="A371" s="49" t="s">
        <v>954</v>
      </c>
      <c r="B371" s="110"/>
      <c r="C371" s="113"/>
      <c r="G371" s="49"/>
    </row>
    <row r="372" spans="1:7" outlineLevel="1" x14ac:dyDescent="0.25">
      <c r="A372" s="49" t="s">
        <v>955</v>
      </c>
      <c r="B372" s="110"/>
      <c r="C372" s="113"/>
      <c r="G372" s="49"/>
    </row>
    <row r="373" spans="1:7" outlineLevel="1" x14ac:dyDescent="0.25">
      <c r="A373" s="49" t="s">
        <v>956</v>
      </c>
      <c r="B373" s="110"/>
      <c r="C373" s="113"/>
      <c r="G373" s="49"/>
    </row>
    <row r="374" spans="1:7" outlineLevel="1" x14ac:dyDescent="0.25">
      <c r="A374" s="49" t="s">
        <v>957</v>
      </c>
      <c r="B374" s="110"/>
      <c r="C374" s="113"/>
      <c r="G374" s="49"/>
    </row>
    <row r="375" spans="1:7" outlineLevel="1" x14ac:dyDescent="0.25">
      <c r="A375" s="49" t="s">
        <v>958</v>
      </c>
      <c r="B375" s="110"/>
      <c r="C375" s="113"/>
      <c r="G375" s="49"/>
    </row>
    <row r="376" spans="1:7" outlineLevel="1" x14ac:dyDescent="0.25">
      <c r="A376" s="49" t="s">
        <v>959</v>
      </c>
      <c r="B376" s="110"/>
      <c r="C376" s="113"/>
      <c r="G376" s="49"/>
    </row>
    <row r="377" spans="1:7" outlineLevel="1" x14ac:dyDescent="0.25">
      <c r="A377" s="49" t="s">
        <v>960</v>
      </c>
      <c r="B377" s="110"/>
      <c r="C377" s="113"/>
      <c r="G377" s="49"/>
    </row>
    <row r="378" spans="1:7" outlineLevel="1" x14ac:dyDescent="0.25">
      <c r="A378" s="49" t="s">
        <v>961</v>
      </c>
      <c r="B378" s="110"/>
      <c r="C378" s="113"/>
      <c r="G378" s="49"/>
    </row>
    <row r="379" spans="1:7" outlineLevel="1" x14ac:dyDescent="0.25">
      <c r="A379" s="49" t="s">
        <v>962</v>
      </c>
      <c r="B379" s="110"/>
      <c r="C379" s="113"/>
      <c r="G379" s="49"/>
    </row>
    <row r="380" spans="1:7" outlineLevel="1" x14ac:dyDescent="0.25">
      <c r="A380" s="49" t="s">
        <v>963</v>
      </c>
      <c r="B380" s="110"/>
      <c r="C380" s="113"/>
      <c r="G380" s="49"/>
    </row>
    <row r="381" spans="1:7" outlineLevel="1" x14ac:dyDescent="0.25">
      <c r="A381" s="49" t="s">
        <v>964</v>
      </c>
      <c r="B381" s="110"/>
      <c r="C381" s="113"/>
      <c r="G381" s="49"/>
    </row>
    <row r="382" spans="1:7" outlineLevel="1" x14ac:dyDescent="0.25">
      <c r="A382" s="49" t="s">
        <v>965</v>
      </c>
      <c r="B382" s="110"/>
      <c r="C382" s="113"/>
    </row>
    <row r="383" spans="1:7" outlineLevel="1" x14ac:dyDescent="0.25">
      <c r="A383" s="49" t="s">
        <v>966</v>
      </c>
      <c r="B383" s="110"/>
      <c r="C383" s="113"/>
    </row>
    <row r="384" spans="1:7" outlineLevel="1" x14ac:dyDescent="0.25">
      <c r="A384" s="49" t="s">
        <v>967</v>
      </c>
      <c r="B384" s="110"/>
      <c r="C384" s="113"/>
    </row>
    <row r="385" spans="1:3" outlineLevel="1" x14ac:dyDescent="0.25">
      <c r="A385" s="49" t="s">
        <v>968</v>
      </c>
      <c r="B385" s="110"/>
      <c r="C385" s="113"/>
    </row>
    <row r="386" spans="1:3" outlineLevel="1" x14ac:dyDescent="0.25">
      <c r="A386" s="49" t="s">
        <v>969</v>
      </c>
      <c r="B386" s="110"/>
      <c r="C386" s="113"/>
    </row>
    <row r="387" spans="1:3" outlineLevel="1" x14ac:dyDescent="0.25">
      <c r="A387" s="49" t="s">
        <v>970</v>
      </c>
      <c r="B387" s="110"/>
      <c r="C387" s="113"/>
    </row>
    <row r="388" spans="1:3" x14ac:dyDescent="0.25">
      <c r="C388" s="113"/>
    </row>
    <row r="389" spans="1:3" x14ac:dyDescent="0.25">
      <c r="C389" s="113"/>
    </row>
    <row r="390" spans="1:3" x14ac:dyDescent="0.25">
      <c r="C390" s="113"/>
    </row>
    <row r="391" spans="1:3" x14ac:dyDescent="0.25">
      <c r="C391" s="113"/>
    </row>
    <row r="392" spans="1:3" x14ac:dyDescent="0.25">
      <c r="C392" s="113"/>
    </row>
    <row r="393" spans="1:3" x14ac:dyDescent="0.25">
      <c r="C393" s="113"/>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Normal="100" zoomScaleSheetLayoutView="100" workbookViewId="0">
      <selection activeCell="C11" sqref="C11"/>
    </sheetView>
  </sheetViews>
  <sheetFormatPr defaultColWidth="11.42578125" defaultRowHeight="15" outlineLevelRow="1" x14ac:dyDescent="0.25"/>
  <cols>
    <col min="1" max="1" width="16.28515625" customWidth="1"/>
    <col min="2" max="2" width="89.85546875" style="30" bestFit="1" customWidth="1"/>
    <col min="3" max="3" width="212.85546875" style="1" customWidth="1"/>
    <col min="4" max="13" width="11.42578125" style="1"/>
  </cols>
  <sheetData>
    <row r="1" spans="1:13" s="130" customFormat="1" ht="31.5" x14ac:dyDescent="0.25">
      <c r="A1" s="26" t="s">
        <v>971</v>
      </c>
      <c r="B1" s="26"/>
      <c r="C1" s="28" t="s">
        <v>18</v>
      </c>
      <c r="D1" s="129"/>
      <c r="E1" s="129"/>
      <c r="F1" s="129"/>
      <c r="G1" s="129"/>
      <c r="H1" s="129"/>
      <c r="I1" s="129"/>
      <c r="J1" s="129"/>
      <c r="K1" s="129"/>
      <c r="L1" s="129"/>
      <c r="M1" s="129"/>
    </row>
    <row r="2" spans="1:13" x14ac:dyDescent="0.25">
      <c r="B2" s="27"/>
      <c r="C2" s="27"/>
    </row>
    <row r="3" spans="1:13" x14ac:dyDescent="0.25">
      <c r="A3" s="131" t="s">
        <v>972</v>
      </c>
      <c r="B3" s="132"/>
      <c r="C3" s="27"/>
    </row>
    <row r="4" spans="1:13" x14ac:dyDescent="0.25">
      <c r="C4" s="27"/>
    </row>
    <row r="5" spans="1:13" ht="37.5" x14ac:dyDescent="0.25">
      <c r="A5" s="41" t="s">
        <v>29</v>
      </c>
      <c r="B5" s="41" t="s">
        <v>973</v>
      </c>
      <c r="C5" s="133" t="s">
        <v>974</v>
      </c>
    </row>
    <row r="6" spans="1:13" ht="312" customHeight="1" x14ac:dyDescent="0.25">
      <c r="A6" s="134" t="s">
        <v>975</v>
      </c>
      <c r="B6" s="135" t="s">
        <v>976</v>
      </c>
      <c r="C6" s="136" t="s">
        <v>977</v>
      </c>
    </row>
    <row r="7" spans="1:13" ht="88.5" customHeight="1" x14ac:dyDescent="0.25">
      <c r="A7" s="137" t="s">
        <v>978</v>
      </c>
      <c r="B7" s="138" t="s">
        <v>979</v>
      </c>
      <c r="C7" s="139" t="s">
        <v>980</v>
      </c>
    </row>
    <row r="8" spans="1:13" ht="60.75" customHeight="1" x14ac:dyDescent="0.25">
      <c r="A8" s="137" t="s">
        <v>981</v>
      </c>
      <c r="B8" s="138" t="s">
        <v>982</v>
      </c>
      <c r="C8" s="139" t="s">
        <v>983</v>
      </c>
    </row>
    <row r="9" spans="1:13" ht="39" customHeight="1" x14ac:dyDescent="0.25">
      <c r="A9" s="140" t="s">
        <v>984</v>
      </c>
      <c r="B9" s="135" t="s">
        <v>985</v>
      </c>
      <c r="C9" s="136" t="s">
        <v>986</v>
      </c>
    </row>
    <row r="10" spans="1:13" ht="44.25" customHeight="1" x14ac:dyDescent="0.25">
      <c r="A10" s="140" t="s">
        <v>987</v>
      </c>
      <c r="B10" s="135" t="s">
        <v>988</v>
      </c>
      <c r="C10" s="136" t="s">
        <v>989</v>
      </c>
    </row>
    <row r="11" spans="1:13" ht="45" customHeight="1" x14ac:dyDescent="0.25">
      <c r="A11" s="140" t="s">
        <v>990</v>
      </c>
      <c r="B11" s="135" t="s">
        <v>991</v>
      </c>
      <c r="C11" s="136" t="s">
        <v>992</v>
      </c>
    </row>
    <row r="12" spans="1:13" ht="24" customHeight="1" x14ac:dyDescent="0.25">
      <c r="A12" s="140" t="s">
        <v>993</v>
      </c>
      <c r="B12" s="135" t="s">
        <v>994</v>
      </c>
      <c r="C12" s="136" t="s">
        <v>995</v>
      </c>
    </row>
    <row r="13" spans="1:13" ht="62.25" customHeight="1" x14ac:dyDescent="0.25">
      <c r="A13" s="140" t="s">
        <v>996</v>
      </c>
      <c r="B13" s="135" t="s">
        <v>997</v>
      </c>
      <c r="C13" s="136" t="s">
        <v>998</v>
      </c>
    </row>
    <row r="14" spans="1:13" ht="60" x14ac:dyDescent="0.25">
      <c r="A14" s="137" t="s">
        <v>999</v>
      </c>
      <c r="B14" s="138" t="s">
        <v>1000</v>
      </c>
      <c r="C14" s="139" t="s">
        <v>1001</v>
      </c>
    </row>
    <row r="15" spans="1:13" ht="27" customHeight="1" x14ac:dyDescent="0.25">
      <c r="A15" s="137" t="s">
        <v>1002</v>
      </c>
      <c r="B15" s="138" t="s">
        <v>1003</v>
      </c>
      <c r="C15" s="139" t="s">
        <v>1004</v>
      </c>
    </row>
    <row r="16" spans="1:13" ht="37.5" customHeight="1" x14ac:dyDescent="0.25">
      <c r="A16" s="137" t="s">
        <v>1005</v>
      </c>
      <c r="B16" s="141" t="s">
        <v>1006</v>
      </c>
      <c r="C16" s="139" t="s">
        <v>1007</v>
      </c>
    </row>
    <row r="17" spans="1:3" ht="94.5" customHeight="1" x14ac:dyDescent="0.25">
      <c r="A17" s="137" t="s">
        <v>1008</v>
      </c>
      <c r="B17" s="141" t="s">
        <v>1009</v>
      </c>
      <c r="C17" s="139" t="s">
        <v>1010</v>
      </c>
    </row>
    <row r="18" spans="1:3" ht="23.25" customHeight="1" x14ac:dyDescent="0.25">
      <c r="A18" s="137" t="s">
        <v>1011</v>
      </c>
      <c r="B18" s="141" t="s">
        <v>1012</v>
      </c>
      <c r="C18" s="139" t="s">
        <v>1013</v>
      </c>
    </row>
    <row r="19" spans="1:3" ht="23.25" customHeight="1" outlineLevel="1" x14ac:dyDescent="0.25">
      <c r="A19" s="137" t="s">
        <v>1014</v>
      </c>
      <c r="B19" s="142" t="s">
        <v>1015</v>
      </c>
      <c r="C19" s="139" t="s">
        <v>1016</v>
      </c>
    </row>
    <row r="20" spans="1:3" ht="52.5" customHeight="1" outlineLevel="1" x14ac:dyDescent="0.25">
      <c r="A20" s="137" t="s">
        <v>1017</v>
      </c>
      <c r="B20" s="143" t="s">
        <v>1018</v>
      </c>
      <c r="C20" s="139" t="s">
        <v>1019</v>
      </c>
    </row>
    <row r="21" spans="1:3" ht="30" outlineLevel="1" x14ac:dyDescent="0.25">
      <c r="A21" s="140" t="s">
        <v>1020</v>
      </c>
      <c r="B21" s="144" t="s">
        <v>1021</v>
      </c>
      <c r="C21" s="136" t="s">
        <v>1022</v>
      </c>
    </row>
    <row r="22" spans="1:3" outlineLevel="1" x14ac:dyDescent="0.25">
      <c r="A22" s="145" t="s">
        <v>1023</v>
      </c>
      <c r="B22" s="146"/>
      <c r="C22" s="30"/>
    </row>
    <row r="23" spans="1:3" outlineLevel="1" x14ac:dyDescent="0.25">
      <c r="A23" s="145" t="s">
        <v>1024</v>
      </c>
      <c r="B23" s="146"/>
      <c r="C23" s="30"/>
    </row>
    <row r="24" spans="1:3" ht="18.75" x14ac:dyDescent="0.25">
      <c r="A24" s="41"/>
      <c r="B24" s="41" t="s">
        <v>1025</v>
      </c>
      <c r="C24" s="133" t="s">
        <v>1026</v>
      </c>
    </row>
    <row r="25" spans="1:3" x14ac:dyDescent="0.25">
      <c r="A25" s="145" t="s">
        <v>1027</v>
      </c>
      <c r="B25" s="50" t="s">
        <v>1028</v>
      </c>
      <c r="C25" s="30" t="s">
        <v>69</v>
      </c>
    </row>
    <row r="26" spans="1:3" x14ac:dyDescent="0.25">
      <c r="A26" s="145" t="s">
        <v>1029</v>
      </c>
      <c r="B26" s="50" t="s">
        <v>1030</v>
      </c>
      <c r="C26" s="30" t="s">
        <v>117</v>
      </c>
    </row>
    <row r="27" spans="1:3" x14ac:dyDescent="0.25">
      <c r="A27" s="145" t="s">
        <v>1031</v>
      </c>
      <c r="B27" s="50" t="s">
        <v>1032</v>
      </c>
      <c r="C27" s="30" t="s">
        <v>1033</v>
      </c>
    </row>
    <row r="28" spans="1:3" outlineLevel="1" x14ac:dyDescent="0.25">
      <c r="A28" s="145" t="s">
        <v>1034</v>
      </c>
      <c r="B28" s="48"/>
      <c r="C28" s="30"/>
    </row>
    <row r="29" spans="1:3" outlineLevel="1" x14ac:dyDescent="0.25">
      <c r="A29" s="145" t="s">
        <v>1035</v>
      </c>
      <c r="B29" s="48"/>
      <c r="C29" s="30"/>
    </row>
    <row r="30" spans="1:3" outlineLevel="1" x14ac:dyDescent="0.25">
      <c r="A30" s="145" t="s">
        <v>1036</v>
      </c>
      <c r="B30" s="50"/>
      <c r="C30" s="30"/>
    </row>
    <row r="31" spans="1:3" ht="18.75" x14ac:dyDescent="0.25">
      <c r="A31" s="41"/>
      <c r="B31" s="41" t="s">
        <v>1037</v>
      </c>
      <c r="C31" s="133" t="s">
        <v>974</v>
      </c>
    </row>
    <row r="32" spans="1:3" ht="207.75" customHeight="1" x14ac:dyDescent="0.25">
      <c r="A32" s="140" t="s">
        <v>1038</v>
      </c>
      <c r="B32" s="135" t="s">
        <v>1039</v>
      </c>
      <c r="C32" s="136" t="s">
        <v>1040</v>
      </c>
    </row>
    <row r="33" spans="1:3" ht="195" x14ac:dyDescent="0.25">
      <c r="A33" s="137" t="s">
        <v>1041</v>
      </c>
      <c r="B33" s="141" t="s">
        <v>1042</v>
      </c>
      <c r="C33" s="147" t="s">
        <v>1043</v>
      </c>
    </row>
    <row r="34" spans="1:3" x14ac:dyDescent="0.25">
      <c r="A34" s="145" t="s">
        <v>1044</v>
      </c>
      <c r="B34" s="48"/>
    </row>
    <row r="35" spans="1:3" x14ac:dyDescent="0.25">
      <c r="A35" s="145" t="s">
        <v>1045</v>
      </c>
      <c r="B35" s="48"/>
    </row>
    <row r="36" spans="1:3" x14ac:dyDescent="0.25">
      <c r="A36" s="145" t="s">
        <v>1046</v>
      </c>
      <c r="B36" s="48"/>
    </row>
    <row r="37" spans="1:3" x14ac:dyDescent="0.25">
      <c r="A37" s="145" t="s">
        <v>1047</v>
      </c>
      <c r="B37" s="48"/>
    </row>
    <row r="38" spans="1:3" ht="77.25" customHeight="1" x14ac:dyDescent="0.25">
      <c r="B38" s="148" t="s">
        <v>1048</v>
      </c>
      <c r="C38" s="149"/>
    </row>
    <row r="39" spans="1:3" x14ac:dyDescent="0.25">
      <c r="B39" s="50"/>
      <c r="C39" s="150"/>
    </row>
    <row r="40" spans="1:3" x14ac:dyDescent="0.25">
      <c r="B40" s="48"/>
    </row>
    <row r="41" spans="1:3" x14ac:dyDescent="0.25">
      <c r="B41" s="48"/>
    </row>
    <row r="42" spans="1:3" x14ac:dyDescent="0.25">
      <c r="B42" s="48"/>
    </row>
    <row r="43" spans="1:3" x14ac:dyDescent="0.25">
      <c r="B43" s="48"/>
    </row>
    <row r="44" spans="1:3" x14ac:dyDescent="0.25">
      <c r="B44" s="48"/>
    </row>
    <row r="45" spans="1:3" x14ac:dyDescent="0.25">
      <c r="B45" s="48"/>
    </row>
    <row r="46" spans="1:3" x14ac:dyDescent="0.25">
      <c r="B46" s="48"/>
    </row>
    <row r="47" spans="1:3" x14ac:dyDescent="0.25">
      <c r="B47" s="48"/>
    </row>
    <row r="48" spans="1:3" x14ac:dyDescent="0.25">
      <c r="B48" s="48"/>
    </row>
    <row r="49" spans="2:2" x14ac:dyDescent="0.25">
      <c r="B49" s="48"/>
    </row>
    <row r="50" spans="2:2" x14ac:dyDescent="0.25">
      <c r="B50" s="48"/>
    </row>
    <row r="51" spans="2:2" x14ac:dyDescent="0.25">
      <c r="B51" s="48"/>
    </row>
    <row r="52" spans="2:2" x14ac:dyDescent="0.25">
      <c r="B52" s="48"/>
    </row>
    <row r="53" spans="2:2" x14ac:dyDescent="0.25">
      <c r="B53" s="48"/>
    </row>
    <row r="54" spans="2:2" x14ac:dyDescent="0.25">
      <c r="B54" s="48"/>
    </row>
    <row r="55" spans="2:2" x14ac:dyDescent="0.25">
      <c r="B55" s="48"/>
    </row>
    <row r="56" spans="2:2" x14ac:dyDescent="0.25">
      <c r="B56" s="48"/>
    </row>
    <row r="57" spans="2:2" x14ac:dyDescent="0.25">
      <c r="B57" s="48"/>
    </row>
    <row r="58" spans="2:2" x14ac:dyDescent="0.25">
      <c r="B58" s="48"/>
    </row>
    <row r="59" spans="2:2" x14ac:dyDescent="0.25">
      <c r="B59" s="48"/>
    </row>
    <row r="60" spans="2:2" x14ac:dyDescent="0.25">
      <c r="B60" s="48"/>
    </row>
    <row r="61" spans="2:2" x14ac:dyDescent="0.25">
      <c r="B61" s="48"/>
    </row>
    <row r="62" spans="2:2" x14ac:dyDescent="0.25">
      <c r="B62" s="48"/>
    </row>
    <row r="63" spans="2:2" x14ac:dyDescent="0.25">
      <c r="B63" s="48"/>
    </row>
    <row r="64" spans="2:2" x14ac:dyDescent="0.25">
      <c r="B64" s="48"/>
    </row>
    <row r="65" spans="2:2" x14ac:dyDescent="0.25">
      <c r="B65" s="48"/>
    </row>
    <row r="66" spans="2:2" x14ac:dyDescent="0.25">
      <c r="B66" s="48"/>
    </row>
    <row r="67" spans="2:2" x14ac:dyDescent="0.25">
      <c r="B67" s="48"/>
    </row>
    <row r="68" spans="2:2" x14ac:dyDescent="0.25">
      <c r="B68" s="48"/>
    </row>
    <row r="69" spans="2:2" x14ac:dyDescent="0.25">
      <c r="B69" s="48"/>
    </row>
    <row r="70" spans="2:2" x14ac:dyDescent="0.25">
      <c r="B70" s="48"/>
    </row>
    <row r="71" spans="2:2" x14ac:dyDescent="0.25">
      <c r="B71" s="48"/>
    </row>
    <row r="72" spans="2:2" x14ac:dyDescent="0.25">
      <c r="B72" s="48"/>
    </row>
    <row r="73" spans="2:2" x14ac:dyDescent="0.25">
      <c r="B73" s="48"/>
    </row>
    <row r="74" spans="2:2" x14ac:dyDescent="0.25">
      <c r="B74" s="48"/>
    </row>
    <row r="75" spans="2:2" x14ac:dyDescent="0.25">
      <c r="B75" s="48"/>
    </row>
    <row r="76" spans="2:2" x14ac:dyDescent="0.25">
      <c r="B76" s="48"/>
    </row>
    <row r="77" spans="2:2" x14ac:dyDescent="0.25">
      <c r="B77" s="48"/>
    </row>
    <row r="78" spans="2:2" x14ac:dyDescent="0.25">
      <c r="B78" s="48"/>
    </row>
    <row r="79" spans="2:2" x14ac:dyDescent="0.25">
      <c r="B79" s="48"/>
    </row>
    <row r="80" spans="2:2" x14ac:dyDescent="0.25">
      <c r="B80" s="48"/>
    </row>
    <row r="81" spans="2:2" x14ac:dyDescent="0.25">
      <c r="B81" s="48"/>
    </row>
    <row r="82" spans="2:2" x14ac:dyDescent="0.25">
      <c r="B82" s="48"/>
    </row>
    <row r="83" spans="2:2" x14ac:dyDescent="0.25">
      <c r="B83" s="27"/>
    </row>
    <row r="84" spans="2:2" x14ac:dyDescent="0.25">
      <c r="B84" s="27"/>
    </row>
    <row r="85" spans="2:2" x14ac:dyDescent="0.25">
      <c r="B85" s="27"/>
    </row>
    <row r="86" spans="2:2" x14ac:dyDescent="0.25">
      <c r="B86" s="27"/>
    </row>
    <row r="87" spans="2:2" x14ac:dyDescent="0.25">
      <c r="B87" s="27"/>
    </row>
    <row r="88" spans="2:2" x14ac:dyDescent="0.25">
      <c r="B88" s="27"/>
    </row>
    <row r="89" spans="2:2" x14ac:dyDescent="0.25">
      <c r="B89" s="27"/>
    </row>
    <row r="90" spans="2:2" x14ac:dyDescent="0.25">
      <c r="B90" s="27"/>
    </row>
    <row r="91" spans="2:2" x14ac:dyDescent="0.25">
      <c r="B91" s="27"/>
    </row>
    <row r="92" spans="2:2" x14ac:dyDescent="0.25">
      <c r="B92" s="27"/>
    </row>
    <row r="93" spans="2:2" x14ac:dyDescent="0.25">
      <c r="B93" s="48"/>
    </row>
    <row r="94" spans="2:2" x14ac:dyDescent="0.25">
      <c r="B94" s="48"/>
    </row>
    <row r="95" spans="2:2" x14ac:dyDescent="0.25">
      <c r="B95" s="48"/>
    </row>
    <row r="96" spans="2:2" x14ac:dyDescent="0.25">
      <c r="B96" s="48"/>
    </row>
    <row r="97" spans="2:2" x14ac:dyDescent="0.25">
      <c r="B97" s="48"/>
    </row>
    <row r="98" spans="2:2" x14ac:dyDescent="0.25">
      <c r="B98" s="48"/>
    </row>
    <row r="99" spans="2:2" x14ac:dyDescent="0.25">
      <c r="B99" s="48"/>
    </row>
    <row r="100" spans="2:2" x14ac:dyDescent="0.25">
      <c r="B100" s="48"/>
    </row>
    <row r="101" spans="2:2" x14ac:dyDescent="0.25">
      <c r="B101" s="71"/>
    </row>
    <row r="102" spans="2:2" x14ac:dyDescent="0.25">
      <c r="B102" s="48"/>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48"/>
    </row>
    <row r="114" spans="2:2" x14ac:dyDescent="0.25">
      <c r="B114" s="48"/>
    </row>
    <row r="115" spans="2:2" x14ac:dyDescent="0.25">
      <c r="B115" s="48"/>
    </row>
    <row r="116" spans="2:2" x14ac:dyDescent="0.25">
      <c r="B116" s="48"/>
    </row>
    <row r="117" spans="2:2" x14ac:dyDescent="0.25">
      <c r="B117" s="48"/>
    </row>
    <row r="118" spans="2:2" x14ac:dyDescent="0.25">
      <c r="B118" s="48"/>
    </row>
    <row r="120" spans="2:2" x14ac:dyDescent="0.25">
      <c r="B120" s="48"/>
    </row>
    <row r="121" spans="2:2" x14ac:dyDescent="0.25">
      <c r="B121" s="48"/>
    </row>
    <row r="122" spans="2:2" x14ac:dyDescent="0.25">
      <c r="B122" s="48"/>
    </row>
    <row r="127" spans="2:2" x14ac:dyDescent="0.25">
      <c r="B127" s="36"/>
    </row>
    <row r="128" spans="2:2" x14ac:dyDescent="0.25">
      <c r="B128" s="151"/>
    </row>
    <row r="134" spans="2:2" x14ac:dyDescent="0.25">
      <c r="B134" s="50"/>
    </row>
    <row r="135" spans="2:2" x14ac:dyDescent="0.25">
      <c r="B135" s="48"/>
    </row>
    <row r="137" spans="2:2" x14ac:dyDescent="0.25">
      <c r="B137" s="48"/>
    </row>
    <row r="138" spans="2:2" x14ac:dyDescent="0.25">
      <c r="B138" s="48"/>
    </row>
    <row r="139" spans="2:2" x14ac:dyDescent="0.25">
      <c r="B139" s="48"/>
    </row>
    <row r="140" spans="2:2" x14ac:dyDescent="0.25">
      <c r="B140" s="48"/>
    </row>
    <row r="141" spans="2:2" x14ac:dyDescent="0.25">
      <c r="B141" s="48"/>
    </row>
    <row r="142" spans="2:2" x14ac:dyDescent="0.25">
      <c r="B142" s="48"/>
    </row>
    <row r="143" spans="2:2" x14ac:dyDescent="0.25">
      <c r="B143" s="48"/>
    </row>
    <row r="144" spans="2:2" x14ac:dyDescent="0.25">
      <c r="B144" s="48"/>
    </row>
    <row r="145" spans="2:2" x14ac:dyDescent="0.25">
      <c r="B145" s="48"/>
    </row>
    <row r="146" spans="2:2" x14ac:dyDescent="0.25">
      <c r="B146" s="48"/>
    </row>
    <row r="147" spans="2:2" x14ac:dyDescent="0.25">
      <c r="B147" s="48"/>
    </row>
    <row r="148" spans="2:2" x14ac:dyDescent="0.25">
      <c r="B148" s="48"/>
    </row>
    <row r="245" spans="2:2" x14ac:dyDescent="0.25">
      <c r="B245" s="44"/>
    </row>
    <row r="246" spans="2:2" x14ac:dyDescent="0.25">
      <c r="B246" s="48"/>
    </row>
    <row r="247" spans="2:2" x14ac:dyDescent="0.25">
      <c r="B247" s="48"/>
    </row>
    <row r="250" spans="2:2" x14ac:dyDescent="0.25">
      <c r="B250" s="48"/>
    </row>
    <row r="266" spans="2:2" x14ac:dyDescent="0.25">
      <c r="B266" s="44"/>
    </row>
    <row r="296" spans="2:2" x14ac:dyDescent="0.25">
      <c r="B296" s="36"/>
    </row>
    <row r="297" spans="2:2" x14ac:dyDescent="0.25">
      <c r="B297" s="48"/>
    </row>
    <row r="299" spans="2:2" x14ac:dyDescent="0.25">
      <c r="B299" s="48"/>
    </row>
    <row r="300" spans="2:2" x14ac:dyDescent="0.25">
      <c r="B300" s="48"/>
    </row>
    <row r="301" spans="2:2" x14ac:dyDescent="0.25">
      <c r="B301" s="48"/>
    </row>
    <row r="302" spans="2:2" x14ac:dyDescent="0.25">
      <c r="B302" s="48"/>
    </row>
    <row r="303" spans="2:2" x14ac:dyDescent="0.25">
      <c r="B303" s="48"/>
    </row>
    <row r="304" spans="2:2" x14ac:dyDescent="0.25">
      <c r="B304" s="48"/>
    </row>
    <row r="305" spans="2:2" x14ac:dyDescent="0.25">
      <c r="B305" s="48"/>
    </row>
    <row r="306" spans="2:2" x14ac:dyDescent="0.25">
      <c r="B306" s="48"/>
    </row>
    <row r="307" spans="2:2" x14ac:dyDescent="0.25">
      <c r="B307" s="48"/>
    </row>
    <row r="308" spans="2:2" x14ac:dyDescent="0.25">
      <c r="B308" s="48"/>
    </row>
    <row r="309" spans="2:2" x14ac:dyDescent="0.25">
      <c r="B309" s="48"/>
    </row>
    <row r="310" spans="2:2" x14ac:dyDescent="0.25">
      <c r="B310" s="48"/>
    </row>
    <row r="322" spans="2:2" x14ac:dyDescent="0.25">
      <c r="B322" s="48"/>
    </row>
    <row r="323" spans="2:2" x14ac:dyDescent="0.25">
      <c r="B323" s="48"/>
    </row>
    <row r="324" spans="2:2" x14ac:dyDescent="0.25">
      <c r="B324" s="48"/>
    </row>
    <row r="325" spans="2:2" x14ac:dyDescent="0.25">
      <c r="B325" s="48"/>
    </row>
    <row r="326" spans="2:2" x14ac:dyDescent="0.25">
      <c r="B326" s="48"/>
    </row>
    <row r="327" spans="2:2" x14ac:dyDescent="0.25">
      <c r="B327" s="48"/>
    </row>
    <row r="328" spans="2:2" x14ac:dyDescent="0.25">
      <c r="B328" s="48"/>
    </row>
    <row r="329" spans="2:2" x14ac:dyDescent="0.25">
      <c r="B329" s="48"/>
    </row>
    <row r="330" spans="2:2" x14ac:dyDescent="0.25">
      <c r="B330" s="48"/>
    </row>
    <row r="332" spans="2:2" x14ac:dyDescent="0.25">
      <c r="B332" s="48"/>
    </row>
    <row r="333" spans="2:2" x14ac:dyDescent="0.25">
      <c r="B333" s="48"/>
    </row>
    <row r="334" spans="2:2" x14ac:dyDescent="0.25">
      <c r="B334" s="48"/>
    </row>
    <row r="335" spans="2:2" x14ac:dyDescent="0.25">
      <c r="B335" s="48"/>
    </row>
    <row r="336" spans="2:2" x14ac:dyDescent="0.25">
      <c r="B336" s="48"/>
    </row>
    <row r="338" spans="2:2" x14ac:dyDescent="0.25">
      <c r="B338" s="48"/>
    </row>
    <row r="341" spans="2:2" x14ac:dyDescent="0.25">
      <c r="B341" s="48"/>
    </row>
    <row r="344" spans="2:2" x14ac:dyDescent="0.25">
      <c r="B344" s="48"/>
    </row>
    <row r="345" spans="2:2" x14ac:dyDescent="0.25">
      <c r="B345" s="48"/>
    </row>
    <row r="346" spans="2:2" x14ac:dyDescent="0.25">
      <c r="B346" s="48"/>
    </row>
    <row r="347" spans="2:2" x14ac:dyDescent="0.25">
      <c r="B347" s="48"/>
    </row>
    <row r="348" spans="2:2" x14ac:dyDescent="0.25">
      <c r="B348" s="48"/>
    </row>
    <row r="349" spans="2:2" x14ac:dyDescent="0.25">
      <c r="B349" s="48"/>
    </row>
    <row r="350" spans="2:2" x14ac:dyDescent="0.25">
      <c r="B350" s="48"/>
    </row>
    <row r="351" spans="2:2" x14ac:dyDescent="0.25">
      <c r="B351" s="48"/>
    </row>
    <row r="352" spans="2:2" x14ac:dyDescent="0.25">
      <c r="B352" s="48"/>
    </row>
    <row r="353" spans="2:2" x14ac:dyDescent="0.25">
      <c r="B353" s="48"/>
    </row>
    <row r="354" spans="2:2" x14ac:dyDescent="0.25">
      <c r="B354" s="48"/>
    </row>
    <row r="355" spans="2:2" x14ac:dyDescent="0.25">
      <c r="B355" s="48"/>
    </row>
    <row r="356" spans="2:2" x14ac:dyDescent="0.25">
      <c r="B356" s="48"/>
    </row>
    <row r="357" spans="2:2" x14ac:dyDescent="0.25">
      <c r="B357" s="48"/>
    </row>
    <row r="358" spans="2:2" x14ac:dyDescent="0.25">
      <c r="B358" s="48"/>
    </row>
    <row r="359" spans="2:2" x14ac:dyDescent="0.25">
      <c r="B359" s="48"/>
    </row>
    <row r="360" spans="2:2" x14ac:dyDescent="0.25">
      <c r="B360" s="48"/>
    </row>
    <row r="361" spans="2:2" x14ac:dyDescent="0.25">
      <c r="B361" s="48"/>
    </row>
    <row r="362" spans="2:2" x14ac:dyDescent="0.25">
      <c r="B362" s="48"/>
    </row>
    <row r="366" spans="2:2" x14ac:dyDescent="0.25">
      <c r="B366" s="36"/>
    </row>
    <row r="383" spans="2:2" x14ac:dyDescent="0.25">
      <c r="B383" s="152"/>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85" zoomScaleNormal="60" zoomScaleSheetLayoutView="85" workbookViewId="0">
      <selection activeCell="O32" sqref="O32"/>
    </sheetView>
  </sheetViews>
  <sheetFormatPr defaultColWidth="9.140625" defaultRowHeight="15" x14ac:dyDescent="0.25"/>
  <cols>
    <col min="1" max="1" width="242" style="1" customWidth="1"/>
    <col min="2" max="16384" width="9.140625" style="1"/>
  </cols>
  <sheetData>
    <row r="1" spans="1:1" ht="31.5" x14ac:dyDescent="0.25">
      <c r="A1" s="153" t="s">
        <v>1049</v>
      </c>
    </row>
    <row r="3" spans="1:1" x14ac:dyDescent="0.25">
      <c r="A3" s="154"/>
    </row>
    <row r="4" spans="1:1" ht="34.5" x14ac:dyDescent="0.25">
      <c r="A4" s="155" t="s">
        <v>1050</v>
      </c>
    </row>
    <row r="5" spans="1:1" ht="34.5" x14ac:dyDescent="0.25">
      <c r="A5" s="155" t="s">
        <v>1051</v>
      </c>
    </row>
    <row r="6" spans="1:1" ht="34.5" x14ac:dyDescent="0.25">
      <c r="A6" s="155" t="s">
        <v>1052</v>
      </c>
    </row>
    <row r="7" spans="1:1" ht="17.25" x14ac:dyDescent="0.25">
      <c r="A7" s="155"/>
    </row>
    <row r="8" spans="1:1" ht="18.75" x14ac:dyDescent="0.25">
      <c r="A8" s="156" t="s">
        <v>1053</v>
      </c>
    </row>
    <row r="9" spans="1:1" ht="34.5" x14ac:dyDescent="0.3">
      <c r="A9" s="157" t="s">
        <v>1054</v>
      </c>
    </row>
    <row r="10" spans="1:1" ht="69" x14ac:dyDescent="0.25">
      <c r="A10" s="158" t="s">
        <v>1055</v>
      </c>
    </row>
    <row r="11" spans="1:1" ht="34.5" x14ac:dyDescent="0.25">
      <c r="A11" s="158" t="s">
        <v>1056</v>
      </c>
    </row>
    <row r="12" spans="1:1" ht="17.25" x14ac:dyDescent="0.25">
      <c r="A12" s="158" t="s">
        <v>1057</v>
      </c>
    </row>
    <row r="13" spans="1:1" ht="17.25" x14ac:dyDescent="0.25">
      <c r="A13" s="158" t="s">
        <v>1058</v>
      </c>
    </row>
    <row r="14" spans="1:1" ht="34.5" x14ac:dyDescent="0.25">
      <c r="A14" s="158" t="s">
        <v>1059</v>
      </c>
    </row>
    <row r="15" spans="1:1" ht="17.25" x14ac:dyDescent="0.25">
      <c r="A15" s="158"/>
    </row>
    <row r="16" spans="1:1" ht="18.75" x14ac:dyDescent="0.25">
      <c r="A16" s="156" t="s">
        <v>1060</v>
      </c>
    </row>
    <row r="17" spans="1:1" ht="17.25" x14ac:dyDescent="0.25">
      <c r="A17" s="159" t="s">
        <v>1061</v>
      </c>
    </row>
    <row r="18" spans="1:1" ht="34.5" x14ac:dyDescent="0.25">
      <c r="A18" s="160" t="s">
        <v>1062</v>
      </c>
    </row>
    <row r="19" spans="1:1" ht="34.5" x14ac:dyDescent="0.25">
      <c r="A19" s="160" t="s">
        <v>1063</v>
      </c>
    </row>
    <row r="20" spans="1:1" ht="51.75" x14ac:dyDescent="0.25">
      <c r="A20" s="160" t="s">
        <v>1064</v>
      </c>
    </row>
    <row r="21" spans="1:1" ht="86.25" x14ac:dyDescent="0.25">
      <c r="A21" s="160" t="s">
        <v>1065</v>
      </c>
    </row>
    <row r="22" spans="1:1" ht="51.75" x14ac:dyDescent="0.25">
      <c r="A22" s="160" t="s">
        <v>1066</v>
      </c>
    </row>
    <row r="23" spans="1:1" ht="34.5" x14ac:dyDescent="0.25">
      <c r="A23" s="160" t="s">
        <v>1067</v>
      </c>
    </row>
    <row r="24" spans="1:1" ht="17.25" x14ac:dyDescent="0.25">
      <c r="A24" s="160" t="s">
        <v>1068</v>
      </c>
    </row>
    <row r="25" spans="1:1" ht="17.25" x14ac:dyDescent="0.25">
      <c r="A25" s="159" t="s">
        <v>1069</v>
      </c>
    </row>
    <row r="26" spans="1:1" ht="51.75" x14ac:dyDescent="0.3">
      <c r="A26" s="161" t="s">
        <v>1070</v>
      </c>
    </row>
    <row r="27" spans="1:1" ht="17.25" x14ac:dyDescent="0.3">
      <c r="A27" s="161" t="s">
        <v>1071</v>
      </c>
    </row>
    <row r="28" spans="1:1" ht="17.25" x14ac:dyDescent="0.25">
      <c r="A28" s="159" t="s">
        <v>1072</v>
      </c>
    </row>
    <row r="29" spans="1:1" ht="34.5" x14ac:dyDescent="0.25">
      <c r="A29" s="160" t="s">
        <v>1073</v>
      </c>
    </row>
    <row r="30" spans="1:1" ht="34.5" x14ac:dyDescent="0.25">
      <c r="A30" s="160" t="s">
        <v>1074</v>
      </c>
    </row>
    <row r="31" spans="1:1" ht="34.5" x14ac:dyDescent="0.25">
      <c r="A31" s="160" t="s">
        <v>1075</v>
      </c>
    </row>
    <row r="32" spans="1:1" ht="34.5" x14ac:dyDescent="0.25">
      <c r="A32" s="160" t="s">
        <v>1076</v>
      </c>
    </row>
    <row r="33" spans="1:1" ht="17.25" x14ac:dyDescent="0.25">
      <c r="A33" s="160"/>
    </row>
    <row r="34" spans="1:1" ht="18.75" x14ac:dyDescent="0.25">
      <c r="A34" s="156" t="s">
        <v>1077</v>
      </c>
    </row>
    <row r="35" spans="1:1" ht="17.25" x14ac:dyDescent="0.25">
      <c r="A35" s="159" t="s">
        <v>1078</v>
      </c>
    </row>
    <row r="36" spans="1:1" ht="34.5" x14ac:dyDescent="0.25">
      <c r="A36" s="160" t="s">
        <v>1079</v>
      </c>
    </row>
    <row r="37" spans="1:1" ht="34.5" x14ac:dyDescent="0.25">
      <c r="A37" s="160" t="s">
        <v>1080</v>
      </c>
    </row>
    <row r="38" spans="1:1" ht="34.5" x14ac:dyDescent="0.25">
      <c r="A38" s="160" t="s">
        <v>1081</v>
      </c>
    </row>
    <row r="39" spans="1:1" ht="17.25" x14ac:dyDescent="0.25">
      <c r="A39" s="160" t="s">
        <v>1082</v>
      </c>
    </row>
    <row r="40" spans="1:1" ht="34.5" x14ac:dyDescent="0.25">
      <c r="A40" s="160" t="s">
        <v>1083</v>
      </c>
    </row>
    <row r="41" spans="1:1" ht="17.25" x14ac:dyDescent="0.25">
      <c r="A41" s="159" t="s">
        <v>1084</v>
      </c>
    </row>
    <row r="42" spans="1:1" ht="17.25" x14ac:dyDescent="0.25">
      <c r="A42" s="160" t="s">
        <v>1085</v>
      </c>
    </row>
    <row r="43" spans="1:1" ht="17.25" x14ac:dyDescent="0.3">
      <c r="A43" s="161" t="s">
        <v>1086</v>
      </c>
    </row>
    <row r="44" spans="1:1" ht="17.25" x14ac:dyDescent="0.25">
      <c r="A44" s="159" t="s">
        <v>1087</v>
      </c>
    </row>
    <row r="45" spans="1:1" ht="34.5" x14ac:dyDescent="0.3">
      <c r="A45" s="161" t="s">
        <v>1088</v>
      </c>
    </row>
    <row r="46" spans="1:1" ht="34.5" x14ac:dyDescent="0.25">
      <c r="A46" s="160" t="s">
        <v>1089</v>
      </c>
    </row>
    <row r="47" spans="1:1" ht="34.5" x14ac:dyDescent="0.25">
      <c r="A47" s="160" t="s">
        <v>1090</v>
      </c>
    </row>
    <row r="48" spans="1:1" ht="17.25" x14ac:dyDescent="0.25">
      <c r="A48" s="160" t="s">
        <v>1091</v>
      </c>
    </row>
    <row r="49" spans="1:1" ht="17.25" x14ac:dyDescent="0.3">
      <c r="A49" s="161" t="s">
        <v>1092</v>
      </c>
    </row>
    <row r="50" spans="1:1" ht="17.25" x14ac:dyDescent="0.25">
      <c r="A50" s="159" t="s">
        <v>1093</v>
      </c>
    </row>
    <row r="51" spans="1:1" ht="34.5" x14ac:dyDescent="0.3">
      <c r="A51" s="161" t="s">
        <v>1094</v>
      </c>
    </row>
    <row r="52" spans="1:1" ht="17.25" x14ac:dyDescent="0.25">
      <c r="A52" s="160" t="s">
        <v>1095</v>
      </c>
    </row>
    <row r="53" spans="1:1" ht="34.5" x14ac:dyDescent="0.3">
      <c r="A53" s="161" t="s">
        <v>1096</v>
      </c>
    </row>
    <row r="54" spans="1:1" ht="17.25" x14ac:dyDescent="0.25">
      <c r="A54" s="159" t="s">
        <v>1097</v>
      </c>
    </row>
    <row r="55" spans="1:1" ht="17.25" x14ac:dyDescent="0.3">
      <c r="A55" s="161" t="s">
        <v>1098</v>
      </c>
    </row>
    <row r="56" spans="1:1" ht="34.5" x14ac:dyDescent="0.25">
      <c r="A56" s="160" t="s">
        <v>1099</v>
      </c>
    </row>
    <row r="57" spans="1:1" ht="17.25" x14ac:dyDescent="0.25">
      <c r="A57" s="160" t="s">
        <v>1100</v>
      </c>
    </row>
    <row r="58" spans="1:1" ht="17.25" x14ac:dyDescent="0.25">
      <c r="A58" s="160" t="s">
        <v>1101</v>
      </c>
    </row>
    <row r="59" spans="1:1" ht="17.25" x14ac:dyDescent="0.25">
      <c r="A59" s="159" t="s">
        <v>1102</v>
      </c>
    </row>
    <row r="60" spans="1:1" ht="34.5" x14ac:dyDescent="0.25">
      <c r="A60" s="160" t="s">
        <v>1103</v>
      </c>
    </row>
    <row r="61" spans="1:1" ht="17.25" x14ac:dyDescent="0.25">
      <c r="A61" s="162"/>
    </row>
    <row r="62" spans="1:1" ht="18.75" x14ac:dyDescent="0.25">
      <c r="A62" s="156" t="s">
        <v>1104</v>
      </c>
    </row>
    <row r="63" spans="1:1" ht="17.25" x14ac:dyDescent="0.25">
      <c r="A63" s="159" t="s">
        <v>1105</v>
      </c>
    </row>
    <row r="64" spans="1:1" ht="34.5" x14ac:dyDescent="0.25">
      <c r="A64" s="160" t="s">
        <v>1106</v>
      </c>
    </row>
    <row r="65" spans="1:1" ht="17.25" x14ac:dyDescent="0.25">
      <c r="A65" s="160" t="s">
        <v>1107</v>
      </c>
    </row>
    <row r="66" spans="1:1" ht="34.5" x14ac:dyDescent="0.25">
      <c r="A66" s="158" t="s">
        <v>1108</v>
      </c>
    </row>
    <row r="67" spans="1:1" ht="34.5" x14ac:dyDescent="0.25">
      <c r="A67" s="158" t="s">
        <v>1109</v>
      </c>
    </row>
    <row r="68" spans="1:1" ht="34.5" x14ac:dyDescent="0.25">
      <c r="A68" s="158" t="s">
        <v>1110</v>
      </c>
    </row>
    <row r="69" spans="1:1" ht="17.25" x14ac:dyDescent="0.25">
      <c r="A69" s="163" t="s">
        <v>1111</v>
      </c>
    </row>
    <row r="70" spans="1:1" ht="51.75" x14ac:dyDescent="0.25">
      <c r="A70" s="158" t="s">
        <v>1112</v>
      </c>
    </row>
    <row r="71" spans="1:1" ht="17.25" x14ac:dyDescent="0.25">
      <c r="A71" s="158" t="s">
        <v>1113</v>
      </c>
    </row>
    <row r="72" spans="1:1" ht="17.25" x14ac:dyDescent="0.25">
      <c r="A72" s="163" t="s">
        <v>1114</v>
      </c>
    </row>
    <row r="73" spans="1:1" ht="17.25" x14ac:dyDescent="0.25">
      <c r="A73" s="158" t="s">
        <v>1115</v>
      </c>
    </row>
    <row r="74" spans="1:1" ht="17.25" x14ac:dyDescent="0.25">
      <c r="A74" s="163" t="s">
        <v>1116</v>
      </c>
    </row>
    <row r="75" spans="1:1" ht="34.5" x14ac:dyDescent="0.25">
      <c r="A75" s="158" t="s">
        <v>1117</v>
      </c>
    </row>
    <row r="76" spans="1:1" ht="17.25" x14ac:dyDescent="0.25">
      <c r="A76" s="158" t="s">
        <v>1118</v>
      </c>
    </row>
    <row r="77" spans="1:1" ht="51.75" x14ac:dyDescent="0.25">
      <c r="A77" s="158" t="s">
        <v>1119</v>
      </c>
    </row>
    <row r="78" spans="1:1" ht="17.25" x14ac:dyDescent="0.25">
      <c r="A78" s="163" t="s">
        <v>1120</v>
      </c>
    </row>
    <row r="79" spans="1:1" ht="17.25" x14ac:dyDescent="0.3">
      <c r="A79" s="164" t="s">
        <v>1121</v>
      </c>
    </row>
    <row r="80" spans="1:1" ht="17.25" x14ac:dyDescent="0.25">
      <c r="A80" s="163" t="s">
        <v>1122</v>
      </c>
    </row>
    <row r="81" spans="1:1" ht="34.5" x14ac:dyDescent="0.25">
      <c r="A81" s="158" t="s">
        <v>1123</v>
      </c>
    </row>
    <row r="82" spans="1:1" ht="34.5" x14ac:dyDescent="0.25">
      <c r="A82" s="158" t="s">
        <v>1124</v>
      </c>
    </row>
    <row r="83" spans="1:1" ht="34.5" x14ac:dyDescent="0.25">
      <c r="A83" s="158" t="s">
        <v>1125</v>
      </c>
    </row>
    <row r="84" spans="1:1" ht="34.5" x14ac:dyDescent="0.25">
      <c r="A84" s="158" t="s">
        <v>1126</v>
      </c>
    </row>
    <row r="85" spans="1:1" ht="34.5" x14ac:dyDescent="0.25">
      <c r="A85" s="158" t="s">
        <v>1127</v>
      </c>
    </row>
    <row r="86" spans="1:1" ht="17.25" x14ac:dyDescent="0.25">
      <c r="A86" s="163" t="s">
        <v>1128</v>
      </c>
    </row>
    <row r="87" spans="1:1" ht="17.25" x14ac:dyDescent="0.25">
      <c r="A87" s="158" t="s">
        <v>1129</v>
      </c>
    </row>
    <row r="88" spans="1:1" ht="34.5" x14ac:dyDescent="0.25">
      <c r="A88" s="158" t="s">
        <v>1130</v>
      </c>
    </row>
    <row r="89" spans="1:1" ht="17.25" x14ac:dyDescent="0.25">
      <c r="A89" s="163" t="s">
        <v>1131</v>
      </c>
    </row>
    <row r="90" spans="1:1" ht="34.5" x14ac:dyDescent="0.25">
      <c r="A90" s="158" t="s">
        <v>1132</v>
      </c>
    </row>
    <row r="91" spans="1:1" ht="17.25" x14ac:dyDescent="0.25">
      <c r="A91" s="163" t="s">
        <v>1133</v>
      </c>
    </row>
    <row r="92" spans="1:1" ht="17.25" x14ac:dyDescent="0.3">
      <c r="A92" s="164" t="s">
        <v>1134</v>
      </c>
    </row>
    <row r="93" spans="1:1" ht="17.25" x14ac:dyDescent="0.25">
      <c r="A93" s="158" t="s">
        <v>1135</v>
      </c>
    </row>
    <row r="94" spans="1:1" ht="17.25" x14ac:dyDescent="0.25">
      <c r="A94" s="158"/>
    </row>
    <row r="95" spans="1:1" ht="18.75" x14ac:dyDescent="0.25">
      <c r="A95" s="156" t="s">
        <v>1136</v>
      </c>
    </row>
    <row r="96" spans="1:1" ht="34.5" x14ac:dyDescent="0.3">
      <c r="A96" s="164" t="s">
        <v>1137</v>
      </c>
    </row>
    <row r="97" spans="1:1" ht="17.25" x14ac:dyDescent="0.3">
      <c r="A97" s="164" t="s">
        <v>1138</v>
      </c>
    </row>
    <row r="98" spans="1:1" ht="17.25" x14ac:dyDescent="0.25">
      <c r="A98" s="163" t="s">
        <v>1139</v>
      </c>
    </row>
    <row r="99" spans="1:1" ht="17.25" x14ac:dyDescent="0.25">
      <c r="A99" s="155" t="s">
        <v>1140</v>
      </c>
    </row>
    <row r="100" spans="1:1" ht="17.25" x14ac:dyDescent="0.25">
      <c r="A100" s="158" t="s">
        <v>1141</v>
      </c>
    </row>
    <row r="101" spans="1:1" ht="17.25" x14ac:dyDescent="0.25">
      <c r="A101" s="158" t="s">
        <v>1142</v>
      </c>
    </row>
    <row r="102" spans="1:1" ht="17.25" x14ac:dyDescent="0.25">
      <c r="A102" s="158" t="s">
        <v>1143</v>
      </c>
    </row>
    <row r="103" spans="1:1" ht="17.25" x14ac:dyDescent="0.25">
      <c r="A103" s="158" t="s">
        <v>1144</v>
      </c>
    </row>
    <row r="104" spans="1:1" ht="34.5" x14ac:dyDescent="0.25">
      <c r="A104" s="158" t="s">
        <v>1145</v>
      </c>
    </row>
    <row r="105" spans="1:1" ht="17.25" x14ac:dyDescent="0.25">
      <c r="A105" s="155" t="s">
        <v>1146</v>
      </c>
    </row>
    <row r="106" spans="1:1" ht="17.25" x14ac:dyDescent="0.25">
      <c r="A106" s="158" t="s">
        <v>1147</v>
      </c>
    </row>
    <row r="107" spans="1:1" ht="17.25" x14ac:dyDescent="0.25">
      <c r="A107" s="158" t="s">
        <v>1148</v>
      </c>
    </row>
    <row r="108" spans="1:1" ht="17.25" x14ac:dyDescent="0.25">
      <c r="A108" s="158" t="s">
        <v>1149</v>
      </c>
    </row>
    <row r="109" spans="1:1" ht="17.25" x14ac:dyDescent="0.25">
      <c r="A109" s="158" t="s">
        <v>1150</v>
      </c>
    </row>
    <row r="110" spans="1:1" ht="17.25" x14ac:dyDescent="0.25">
      <c r="A110" s="158" t="s">
        <v>1151</v>
      </c>
    </row>
    <row r="111" spans="1:1" ht="17.25" x14ac:dyDescent="0.25">
      <c r="A111" s="158" t="s">
        <v>1152</v>
      </c>
    </row>
    <row r="112" spans="1:1" ht="17.25" x14ac:dyDescent="0.25">
      <c r="A112" s="163" t="s">
        <v>1153</v>
      </c>
    </row>
    <row r="113" spans="1:1" ht="17.25" x14ac:dyDescent="0.25">
      <c r="A113" s="158" t="s">
        <v>1154</v>
      </c>
    </row>
    <row r="114" spans="1:1" ht="17.25" x14ac:dyDescent="0.25">
      <c r="A114" s="155" t="s">
        <v>1155</v>
      </c>
    </row>
    <row r="115" spans="1:1" ht="17.25" x14ac:dyDescent="0.25">
      <c r="A115" s="158" t="s">
        <v>1156</v>
      </c>
    </row>
    <row r="116" spans="1:1" ht="17.25" x14ac:dyDescent="0.25">
      <c r="A116" s="158" t="s">
        <v>1157</v>
      </c>
    </row>
    <row r="117" spans="1:1" ht="17.25" x14ac:dyDescent="0.25">
      <c r="A117" s="155" t="s">
        <v>1158</v>
      </c>
    </row>
    <row r="118" spans="1:1" ht="17.25" x14ac:dyDescent="0.25">
      <c r="A118" s="158" t="s">
        <v>1159</v>
      </c>
    </row>
    <row r="119" spans="1:1" ht="17.25" x14ac:dyDescent="0.25">
      <c r="A119" s="158" t="s">
        <v>1160</v>
      </c>
    </row>
    <row r="120" spans="1:1" ht="17.25" x14ac:dyDescent="0.25">
      <c r="A120" s="158" t="s">
        <v>1161</v>
      </c>
    </row>
    <row r="121" spans="1:1" ht="17.25" x14ac:dyDescent="0.25">
      <c r="A121" s="163" t="s">
        <v>1162</v>
      </c>
    </row>
    <row r="122" spans="1:1" ht="17.25" x14ac:dyDescent="0.25">
      <c r="A122" s="155" t="s">
        <v>1163</v>
      </c>
    </row>
    <row r="123" spans="1:1" ht="17.25" x14ac:dyDescent="0.25">
      <c r="A123" s="155" t="s">
        <v>1164</v>
      </c>
    </row>
    <row r="124" spans="1:1" ht="17.25" x14ac:dyDescent="0.25">
      <c r="A124" s="158" t="s">
        <v>1165</v>
      </c>
    </row>
    <row r="125" spans="1:1" ht="17.25" x14ac:dyDescent="0.25">
      <c r="A125" s="158" t="s">
        <v>1166</v>
      </c>
    </row>
    <row r="126" spans="1:1" ht="17.25" x14ac:dyDescent="0.25">
      <c r="A126" s="158" t="s">
        <v>1167</v>
      </c>
    </row>
    <row r="127" spans="1:1" ht="17.25" x14ac:dyDescent="0.25">
      <c r="A127" s="158" t="s">
        <v>1168</v>
      </c>
    </row>
    <row r="128" spans="1:1" ht="17.25" x14ac:dyDescent="0.25">
      <c r="A128" s="158" t="s">
        <v>1169</v>
      </c>
    </row>
    <row r="129" spans="1:1" ht="17.25" x14ac:dyDescent="0.25">
      <c r="A129" s="163" t="s">
        <v>1170</v>
      </c>
    </row>
    <row r="130" spans="1:1" ht="34.5" x14ac:dyDescent="0.25">
      <c r="A130" s="158" t="s">
        <v>1171</v>
      </c>
    </row>
    <row r="131" spans="1:1" ht="69" x14ac:dyDescent="0.25">
      <c r="A131" s="158" t="s">
        <v>1172</v>
      </c>
    </row>
    <row r="132" spans="1:1" ht="34.5" x14ac:dyDescent="0.25">
      <c r="A132" s="158" t="s">
        <v>1173</v>
      </c>
    </row>
    <row r="133" spans="1:1" ht="17.25" x14ac:dyDescent="0.25">
      <c r="A133" s="163" t="s">
        <v>1174</v>
      </c>
    </row>
    <row r="134" spans="1:1" ht="34.5" x14ac:dyDescent="0.25">
      <c r="A134" s="155" t="s">
        <v>1175</v>
      </c>
    </row>
    <row r="135" spans="1:1" ht="17.25" x14ac:dyDescent="0.25">
      <c r="A135" s="155"/>
    </row>
    <row r="136" spans="1:1" ht="18.75" x14ac:dyDescent="0.25">
      <c r="A136" s="156" t="s">
        <v>1176</v>
      </c>
    </row>
    <row r="137" spans="1:1" ht="17.25" x14ac:dyDescent="0.25">
      <c r="A137" s="158" t="s">
        <v>1177</v>
      </c>
    </row>
    <row r="138" spans="1:1" ht="34.5" x14ac:dyDescent="0.25">
      <c r="A138" s="160" t="s">
        <v>1178</v>
      </c>
    </row>
    <row r="139" spans="1:1" ht="34.5" x14ac:dyDescent="0.25">
      <c r="A139" s="160" t="s">
        <v>1179</v>
      </c>
    </row>
    <row r="140" spans="1:1" ht="17.25" x14ac:dyDescent="0.25">
      <c r="A140" s="159" t="s">
        <v>1180</v>
      </c>
    </row>
    <row r="141" spans="1:1" ht="17.25" x14ac:dyDescent="0.25">
      <c r="A141" s="165" t="s">
        <v>1181</v>
      </c>
    </row>
    <row r="142" spans="1:1" ht="34.5" x14ac:dyDescent="0.3">
      <c r="A142" s="161" t="s">
        <v>1182</v>
      </c>
    </row>
    <row r="143" spans="1:1" ht="17.25" x14ac:dyDescent="0.25">
      <c r="A143" s="160" t="s">
        <v>1183</v>
      </c>
    </row>
    <row r="144" spans="1:1" ht="17.25" x14ac:dyDescent="0.25">
      <c r="A144" s="160" t="s">
        <v>1184</v>
      </c>
    </row>
    <row r="145" spans="1:1" ht="17.25" x14ac:dyDescent="0.25">
      <c r="A145" s="165" t="s">
        <v>1185</v>
      </c>
    </row>
    <row r="146" spans="1:1" ht="17.25" x14ac:dyDescent="0.25">
      <c r="A146" s="159" t="s">
        <v>1186</v>
      </c>
    </row>
    <row r="147" spans="1:1" ht="17.25" x14ac:dyDescent="0.25">
      <c r="A147" s="165" t="s">
        <v>1187</v>
      </c>
    </row>
    <row r="148" spans="1:1" ht="17.25" x14ac:dyDescent="0.25">
      <c r="A148" s="160" t="s">
        <v>1188</v>
      </c>
    </row>
    <row r="149" spans="1:1" ht="17.25" x14ac:dyDescent="0.25">
      <c r="A149" s="160" t="s">
        <v>1189</v>
      </c>
    </row>
    <row r="150" spans="1:1" ht="17.25" x14ac:dyDescent="0.25">
      <c r="A150" s="160" t="s">
        <v>1190</v>
      </c>
    </row>
    <row r="151" spans="1:1" ht="34.5" x14ac:dyDescent="0.25">
      <c r="A151" s="165" t="s">
        <v>1191</v>
      </c>
    </row>
    <row r="152" spans="1:1" ht="17.25" x14ac:dyDescent="0.25">
      <c r="A152" s="159" t="s">
        <v>1192</v>
      </c>
    </row>
    <row r="153" spans="1:1" ht="17.25" x14ac:dyDescent="0.25">
      <c r="A153" s="160" t="s">
        <v>1193</v>
      </c>
    </row>
    <row r="154" spans="1:1" ht="17.25" x14ac:dyDescent="0.25">
      <c r="A154" s="160" t="s">
        <v>1194</v>
      </c>
    </row>
    <row r="155" spans="1:1" ht="17.25" x14ac:dyDescent="0.25">
      <c r="A155" s="160" t="s">
        <v>1195</v>
      </c>
    </row>
    <row r="156" spans="1:1" ht="17.25" x14ac:dyDescent="0.25">
      <c r="A156" s="160" t="s">
        <v>1196</v>
      </c>
    </row>
    <row r="157" spans="1:1" ht="34.5" x14ac:dyDescent="0.25">
      <c r="A157" s="160" t="s">
        <v>1197</v>
      </c>
    </row>
    <row r="158" spans="1:1" ht="34.5" x14ac:dyDescent="0.25">
      <c r="A158" s="160" t="s">
        <v>1198</v>
      </c>
    </row>
    <row r="159" spans="1:1" ht="17.25" x14ac:dyDescent="0.25">
      <c r="A159" s="159" t="s">
        <v>1199</v>
      </c>
    </row>
    <row r="160" spans="1:1" ht="34.5" x14ac:dyDescent="0.25">
      <c r="A160" s="160" t="s">
        <v>1200</v>
      </c>
    </row>
    <row r="161" spans="1:1" ht="34.5" x14ac:dyDescent="0.25">
      <c r="A161" s="160" t="s">
        <v>1201</v>
      </c>
    </row>
    <row r="162" spans="1:1" ht="17.25" x14ac:dyDescent="0.25">
      <c r="A162" s="160" t="s">
        <v>1202</v>
      </c>
    </row>
    <row r="163" spans="1:1" ht="17.25" x14ac:dyDescent="0.25">
      <c r="A163" s="159" t="s">
        <v>1203</v>
      </c>
    </row>
    <row r="164" spans="1:1" ht="34.5" x14ac:dyDescent="0.3">
      <c r="A164" s="166" t="s">
        <v>1204</v>
      </c>
    </row>
    <row r="165" spans="1:1" ht="34.5" x14ac:dyDescent="0.25">
      <c r="A165" s="160" t="s">
        <v>1205</v>
      </c>
    </row>
    <row r="166" spans="1:1" ht="17.25" x14ac:dyDescent="0.25">
      <c r="A166" s="159" t="s">
        <v>1206</v>
      </c>
    </row>
    <row r="167" spans="1:1" ht="17.25" x14ac:dyDescent="0.25">
      <c r="A167" s="160" t="s">
        <v>1207</v>
      </c>
    </row>
    <row r="168" spans="1:1" ht="17.25" x14ac:dyDescent="0.25">
      <c r="A168" s="159" t="s">
        <v>1208</v>
      </c>
    </row>
    <row r="169" spans="1:1" ht="17.25" x14ac:dyDescent="0.3">
      <c r="A169" s="161" t="s">
        <v>1209</v>
      </c>
    </row>
    <row r="170" spans="1:1" ht="17.25" x14ac:dyDescent="0.3">
      <c r="A170" s="161"/>
    </row>
    <row r="171" spans="1:1" ht="17.25" x14ac:dyDescent="0.3">
      <c r="A171" s="161"/>
    </row>
    <row r="172" spans="1:1" ht="17.25" x14ac:dyDescent="0.3">
      <c r="A172" s="161"/>
    </row>
    <row r="173" spans="1:1" ht="17.25" x14ac:dyDescent="0.3">
      <c r="A173" s="161"/>
    </row>
    <row r="174" spans="1:1" ht="17.25" x14ac:dyDescent="0.3">
      <c r="A174" s="16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23"/>
  <sheetViews>
    <sheetView showRuler="0" topLeftCell="B1" zoomScale="66" zoomScaleNormal="66" zoomScaleSheetLayoutView="80" zoomScalePageLayoutView="60" workbookViewId="0">
      <selection activeCell="R44" sqref="R44"/>
    </sheetView>
  </sheetViews>
  <sheetFormatPr defaultRowHeight="12.75" x14ac:dyDescent="0.2"/>
  <cols>
    <col min="1" max="1" width="6.28515625" style="167" hidden="1" customWidth="1"/>
    <col min="2" max="2" width="21.7109375" style="170" customWidth="1"/>
    <col min="3" max="3" width="8.42578125" style="170" customWidth="1"/>
    <col min="4" max="4" width="29.7109375" style="170" customWidth="1"/>
    <col min="5" max="5" width="34.42578125" style="170" customWidth="1"/>
    <col min="6" max="6" width="26.28515625" style="170" customWidth="1"/>
    <col min="7" max="7" width="24" style="170" customWidth="1"/>
    <col min="8" max="8" width="28" style="170" bestFit="1" customWidth="1"/>
    <col min="9" max="9" width="30.140625" style="170" customWidth="1"/>
    <col min="10" max="10" width="33.42578125" style="170" customWidth="1"/>
    <col min="11" max="11" width="28.42578125" style="170" customWidth="1"/>
    <col min="12" max="12" width="26.5703125" style="170" bestFit="1" customWidth="1"/>
    <col min="13" max="13" width="26.28515625" style="170" customWidth="1"/>
    <col min="14" max="14" width="8.85546875" style="170" hidden="1" customWidth="1"/>
    <col min="15" max="15" width="0" style="170" hidden="1" customWidth="1"/>
    <col min="16" max="16" width="11" style="170" bestFit="1" customWidth="1"/>
    <col min="17" max="18" width="22.140625" style="170" bestFit="1" customWidth="1"/>
    <col min="19" max="254" width="9.140625" style="170"/>
    <col min="255" max="255" width="11.5703125" style="170" customWidth="1"/>
    <col min="256" max="256" width="20.5703125" style="170" customWidth="1"/>
    <col min="257" max="257" width="6" style="170" customWidth="1"/>
    <col min="258" max="258" width="20.7109375" style="170" customWidth="1"/>
    <col min="259" max="259" width="20.28515625" style="170" customWidth="1"/>
    <col min="260" max="260" width="21.7109375" style="170" customWidth="1"/>
    <col min="261" max="261" width="20.7109375" style="170" customWidth="1"/>
    <col min="262" max="262" width="22.7109375" style="170" bestFit="1" customWidth="1"/>
    <col min="263" max="263" width="24.140625" style="170" customWidth="1"/>
    <col min="264" max="264" width="27.140625" style="170" customWidth="1"/>
    <col min="265" max="265" width="20.7109375" style="170" customWidth="1"/>
    <col min="266" max="266" width="20.85546875" style="170" customWidth="1"/>
    <col min="267" max="267" width="20.28515625" style="170" customWidth="1"/>
    <col min="268" max="268" width="8.85546875" style="170" customWidth="1"/>
    <col min="269" max="269" width="9.140625" style="170"/>
    <col min="270" max="270" width="11" style="170" bestFit="1" customWidth="1"/>
    <col min="271" max="510" width="9.140625" style="170"/>
    <col min="511" max="511" width="11.5703125" style="170" customWidth="1"/>
    <col min="512" max="512" width="20.5703125" style="170" customWidth="1"/>
    <col min="513" max="513" width="6" style="170" customWidth="1"/>
    <col min="514" max="514" width="20.7109375" style="170" customWidth="1"/>
    <col min="515" max="515" width="20.28515625" style="170" customWidth="1"/>
    <col min="516" max="516" width="21.7109375" style="170" customWidth="1"/>
    <col min="517" max="517" width="20.7109375" style="170" customWidth="1"/>
    <col min="518" max="518" width="22.7109375" style="170" bestFit="1" customWidth="1"/>
    <col min="519" max="519" width="24.140625" style="170" customWidth="1"/>
    <col min="520" max="520" width="27.140625" style="170" customWidth="1"/>
    <col min="521" max="521" width="20.7109375" style="170" customWidth="1"/>
    <col min="522" max="522" width="20.85546875" style="170" customWidth="1"/>
    <col min="523" max="523" width="20.28515625" style="170" customWidth="1"/>
    <col min="524" max="524" width="8.85546875" style="170" customWidth="1"/>
    <col min="525" max="525" width="9.140625" style="170"/>
    <col min="526" max="526" width="11" style="170" bestFit="1" customWidth="1"/>
    <col min="527" max="766" width="9.140625" style="170"/>
    <col min="767" max="767" width="11.5703125" style="170" customWidth="1"/>
    <col min="768" max="768" width="20.5703125" style="170" customWidth="1"/>
    <col min="769" max="769" width="6" style="170" customWidth="1"/>
    <col min="770" max="770" width="20.7109375" style="170" customWidth="1"/>
    <col min="771" max="771" width="20.28515625" style="170" customWidth="1"/>
    <col min="772" max="772" width="21.7109375" style="170" customWidth="1"/>
    <col min="773" max="773" width="20.7109375" style="170" customWidth="1"/>
    <col min="774" max="774" width="22.7109375" style="170" bestFit="1" customWidth="1"/>
    <col min="775" max="775" width="24.140625" style="170" customWidth="1"/>
    <col min="776" max="776" width="27.140625" style="170" customWidth="1"/>
    <col min="777" max="777" width="20.7109375" style="170" customWidth="1"/>
    <col min="778" max="778" width="20.85546875" style="170" customWidth="1"/>
    <col min="779" max="779" width="20.28515625" style="170" customWidth="1"/>
    <col min="780" max="780" width="8.85546875" style="170" customWidth="1"/>
    <col min="781" max="781" width="9.140625" style="170"/>
    <col min="782" max="782" width="11" style="170" bestFit="1" customWidth="1"/>
    <col min="783" max="1022" width="9.140625" style="170"/>
    <col min="1023" max="1023" width="11.5703125" style="170" customWidth="1"/>
    <col min="1024" max="1024" width="20.5703125" style="170" customWidth="1"/>
    <col min="1025" max="1025" width="6" style="170" customWidth="1"/>
    <col min="1026" max="1026" width="20.7109375" style="170" customWidth="1"/>
    <col min="1027" max="1027" width="20.28515625" style="170" customWidth="1"/>
    <col min="1028" max="1028" width="21.7109375" style="170" customWidth="1"/>
    <col min="1029" max="1029" width="20.7109375" style="170" customWidth="1"/>
    <col min="1030" max="1030" width="22.7109375" style="170" bestFit="1" customWidth="1"/>
    <col min="1031" max="1031" width="24.140625" style="170" customWidth="1"/>
    <col min="1032" max="1032" width="27.140625" style="170" customWidth="1"/>
    <col min="1033" max="1033" width="20.7109375" style="170" customWidth="1"/>
    <col min="1034" max="1034" width="20.85546875" style="170" customWidth="1"/>
    <col min="1035" max="1035" width="20.28515625" style="170" customWidth="1"/>
    <col min="1036" max="1036" width="8.85546875" style="170" customWidth="1"/>
    <col min="1037" max="1037" width="9.140625" style="170"/>
    <col min="1038" max="1038" width="11" style="170" bestFit="1" customWidth="1"/>
    <col min="1039" max="1278" width="9.140625" style="170"/>
    <col min="1279" max="1279" width="11.5703125" style="170" customWidth="1"/>
    <col min="1280" max="1280" width="20.5703125" style="170" customWidth="1"/>
    <col min="1281" max="1281" width="6" style="170" customWidth="1"/>
    <col min="1282" max="1282" width="20.7109375" style="170" customWidth="1"/>
    <col min="1283" max="1283" width="20.28515625" style="170" customWidth="1"/>
    <col min="1284" max="1284" width="21.7109375" style="170" customWidth="1"/>
    <col min="1285" max="1285" width="20.7109375" style="170" customWidth="1"/>
    <col min="1286" max="1286" width="22.7109375" style="170" bestFit="1" customWidth="1"/>
    <col min="1287" max="1287" width="24.140625" style="170" customWidth="1"/>
    <col min="1288" max="1288" width="27.140625" style="170" customWidth="1"/>
    <col min="1289" max="1289" width="20.7109375" style="170" customWidth="1"/>
    <col min="1290" max="1290" width="20.85546875" style="170" customWidth="1"/>
    <col min="1291" max="1291" width="20.28515625" style="170" customWidth="1"/>
    <col min="1292" max="1292" width="8.85546875" style="170" customWidth="1"/>
    <col min="1293" max="1293" width="9.140625" style="170"/>
    <col min="1294" max="1294" width="11" style="170" bestFit="1" customWidth="1"/>
    <col min="1295" max="1534" width="9.140625" style="170"/>
    <col min="1535" max="1535" width="11.5703125" style="170" customWidth="1"/>
    <col min="1536" max="1536" width="20.5703125" style="170" customWidth="1"/>
    <col min="1537" max="1537" width="6" style="170" customWidth="1"/>
    <col min="1538" max="1538" width="20.7109375" style="170" customWidth="1"/>
    <col min="1539" max="1539" width="20.28515625" style="170" customWidth="1"/>
    <col min="1540" max="1540" width="21.7109375" style="170" customWidth="1"/>
    <col min="1541" max="1541" width="20.7109375" style="170" customWidth="1"/>
    <col min="1542" max="1542" width="22.7109375" style="170" bestFit="1" customWidth="1"/>
    <col min="1543" max="1543" width="24.140625" style="170" customWidth="1"/>
    <col min="1544" max="1544" width="27.140625" style="170" customWidth="1"/>
    <col min="1545" max="1545" width="20.7109375" style="170" customWidth="1"/>
    <col min="1546" max="1546" width="20.85546875" style="170" customWidth="1"/>
    <col min="1547" max="1547" width="20.28515625" style="170" customWidth="1"/>
    <col min="1548" max="1548" width="8.85546875" style="170" customWidth="1"/>
    <col min="1549" max="1549" width="9.140625" style="170"/>
    <col min="1550" max="1550" width="11" style="170" bestFit="1" customWidth="1"/>
    <col min="1551" max="1790" width="9.140625" style="170"/>
    <col min="1791" max="1791" width="11.5703125" style="170" customWidth="1"/>
    <col min="1792" max="1792" width="20.5703125" style="170" customWidth="1"/>
    <col min="1793" max="1793" width="6" style="170" customWidth="1"/>
    <col min="1794" max="1794" width="20.7109375" style="170" customWidth="1"/>
    <col min="1795" max="1795" width="20.28515625" style="170" customWidth="1"/>
    <col min="1796" max="1796" width="21.7109375" style="170" customWidth="1"/>
    <col min="1797" max="1797" width="20.7109375" style="170" customWidth="1"/>
    <col min="1798" max="1798" width="22.7109375" style="170" bestFit="1" customWidth="1"/>
    <col min="1799" max="1799" width="24.140625" style="170" customWidth="1"/>
    <col min="1800" max="1800" width="27.140625" style="170" customWidth="1"/>
    <col min="1801" max="1801" width="20.7109375" style="170" customWidth="1"/>
    <col min="1802" max="1802" width="20.85546875" style="170" customWidth="1"/>
    <col min="1803" max="1803" width="20.28515625" style="170" customWidth="1"/>
    <col min="1804" max="1804" width="8.85546875" style="170" customWidth="1"/>
    <col min="1805" max="1805" width="9.140625" style="170"/>
    <col min="1806" max="1806" width="11" style="170" bestFit="1" customWidth="1"/>
    <col min="1807" max="2046" width="9.140625" style="170"/>
    <col min="2047" max="2047" width="11.5703125" style="170" customWidth="1"/>
    <col min="2048" max="2048" width="20.5703125" style="170" customWidth="1"/>
    <col min="2049" max="2049" width="6" style="170" customWidth="1"/>
    <col min="2050" max="2050" width="20.7109375" style="170" customWidth="1"/>
    <col min="2051" max="2051" width="20.28515625" style="170" customWidth="1"/>
    <col min="2052" max="2052" width="21.7109375" style="170" customWidth="1"/>
    <col min="2053" max="2053" width="20.7109375" style="170" customWidth="1"/>
    <col min="2054" max="2054" width="22.7109375" style="170" bestFit="1" customWidth="1"/>
    <col min="2055" max="2055" width="24.140625" style="170" customWidth="1"/>
    <col min="2056" max="2056" width="27.140625" style="170" customWidth="1"/>
    <col min="2057" max="2057" width="20.7109375" style="170" customWidth="1"/>
    <col min="2058" max="2058" width="20.85546875" style="170" customWidth="1"/>
    <col min="2059" max="2059" width="20.28515625" style="170" customWidth="1"/>
    <col min="2060" max="2060" width="8.85546875" style="170" customWidth="1"/>
    <col min="2061" max="2061" width="9.140625" style="170"/>
    <col min="2062" max="2062" width="11" style="170" bestFit="1" customWidth="1"/>
    <col min="2063" max="2302" width="9.140625" style="170"/>
    <col min="2303" max="2303" width="11.5703125" style="170" customWidth="1"/>
    <col min="2304" max="2304" width="20.5703125" style="170" customWidth="1"/>
    <col min="2305" max="2305" width="6" style="170" customWidth="1"/>
    <col min="2306" max="2306" width="20.7109375" style="170" customWidth="1"/>
    <col min="2307" max="2307" width="20.28515625" style="170" customWidth="1"/>
    <col min="2308" max="2308" width="21.7109375" style="170" customWidth="1"/>
    <col min="2309" max="2309" width="20.7109375" style="170" customWidth="1"/>
    <col min="2310" max="2310" width="22.7109375" style="170" bestFit="1" customWidth="1"/>
    <col min="2311" max="2311" width="24.140625" style="170" customWidth="1"/>
    <col min="2312" max="2312" width="27.140625" style="170" customWidth="1"/>
    <col min="2313" max="2313" width="20.7109375" style="170" customWidth="1"/>
    <col min="2314" max="2314" width="20.85546875" style="170" customWidth="1"/>
    <col min="2315" max="2315" width="20.28515625" style="170" customWidth="1"/>
    <col min="2316" max="2316" width="8.85546875" style="170" customWidth="1"/>
    <col min="2317" max="2317" width="9.140625" style="170"/>
    <col min="2318" max="2318" width="11" style="170" bestFit="1" customWidth="1"/>
    <col min="2319" max="2558" width="9.140625" style="170"/>
    <col min="2559" max="2559" width="11.5703125" style="170" customWidth="1"/>
    <col min="2560" max="2560" width="20.5703125" style="170" customWidth="1"/>
    <col min="2561" max="2561" width="6" style="170" customWidth="1"/>
    <col min="2562" max="2562" width="20.7109375" style="170" customWidth="1"/>
    <col min="2563" max="2563" width="20.28515625" style="170" customWidth="1"/>
    <col min="2564" max="2564" width="21.7109375" style="170" customWidth="1"/>
    <col min="2565" max="2565" width="20.7109375" style="170" customWidth="1"/>
    <col min="2566" max="2566" width="22.7109375" style="170" bestFit="1" customWidth="1"/>
    <col min="2567" max="2567" width="24.140625" style="170" customWidth="1"/>
    <col min="2568" max="2568" width="27.140625" style="170" customWidth="1"/>
    <col min="2569" max="2569" width="20.7109375" style="170" customWidth="1"/>
    <col min="2570" max="2570" width="20.85546875" style="170" customWidth="1"/>
    <col min="2571" max="2571" width="20.28515625" style="170" customWidth="1"/>
    <col min="2572" max="2572" width="8.85546875" style="170" customWidth="1"/>
    <col min="2573" max="2573" width="9.140625" style="170"/>
    <col min="2574" max="2574" width="11" style="170" bestFit="1" customWidth="1"/>
    <col min="2575" max="2814" width="9.140625" style="170"/>
    <col min="2815" max="2815" width="11.5703125" style="170" customWidth="1"/>
    <col min="2816" max="2816" width="20.5703125" style="170" customWidth="1"/>
    <col min="2817" max="2817" width="6" style="170" customWidth="1"/>
    <col min="2818" max="2818" width="20.7109375" style="170" customWidth="1"/>
    <col min="2819" max="2819" width="20.28515625" style="170" customWidth="1"/>
    <col min="2820" max="2820" width="21.7109375" style="170" customWidth="1"/>
    <col min="2821" max="2821" width="20.7109375" style="170" customWidth="1"/>
    <col min="2822" max="2822" width="22.7109375" style="170" bestFit="1" customWidth="1"/>
    <col min="2823" max="2823" width="24.140625" style="170" customWidth="1"/>
    <col min="2824" max="2824" width="27.140625" style="170" customWidth="1"/>
    <col min="2825" max="2825" width="20.7109375" style="170" customWidth="1"/>
    <col min="2826" max="2826" width="20.85546875" style="170" customWidth="1"/>
    <col min="2827" max="2827" width="20.28515625" style="170" customWidth="1"/>
    <col min="2828" max="2828" width="8.85546875" style="170" customWidth="1"/>
    <col min="2829" max="2829" width="9.140625" style="170"/>
    <col min="2830" max="2830" width="11" style="170" bestFit="1" customWidth="1"/>
    <col min="2831" max="3070" width="9.140625" style="170"/>
    <col min="3071" max="3071" width="11.5703125" style="170" customWidth="1"/>
    <col min="3072" max="3072" width="20.5703125" style="170" customWidth="1"/>
    <col min="3073" max="3073" width="6" style="170" customWidth="1"/>
    <col min="3074" max="3074" width="20.7109375" style="170" customWidth="1"/>
    <col min="3075" max="3075" width="20.28515625" style="170" customWidth="1"/>
    <col min="3076" max="3076" width="21.7109375" style="170" customWidth="1"/>
    <col min="3077" max="3077" width="20.7109375" style="170" customWidth="1"/>
    <col min="3078" max="3078" width="22.7109375" style="170" bestFit="1" customWidth="1"/>
    <col min="3079" max="3079" width="24.140625" style="170" customWidth="1"/>
    <col min="3080" max="3080" width="27.140625" style="170" customWidth="1"/>
    <col min="3081" max="3081" width="20.7109375" style="170" customWidth="1"/>
    <col min="3082" max="3082" width="20.85546875" style="170" customWidth="1"/>
    <col min="3083" max="3083" width="20.28515625" style="170" customWidth="1"/>
    <col min="3084" max="3084" width="8.85546875" style="170" customWidth="1"/>
    <col min="3085" max="3085" width="9.140625" style="170"/>
    <col min="3086" max="3086" width="11" style="170" bestFit="1" customWidth="1"/>
    <col min="3087" max="3326" width="9.140625" style="170"/>
    <col min="3327" max="3327" width="11.5703125" style="170" customWidth="1"/>
    <col min="3328" max="3328" width="20.5703125" style="170" customWidth="1"/>
    <col min="3329" max="3329" width="6" style="170" customWidth="1"/>
    <col min="3330" max="3330" width="20.7109375" style="170" customWidth="1"/>
    <col min="3331" max="3331" width="20.28515625" style="170" customWidth="1"/>
    <col min="3332" max="3332" width="21.7109375" style="170" customWidth="1"/>
    <col min="3333" max="3333" width="20.7109375" style="170" customWidth="1"/>
    <col min="3334" max="3334" width="22.7109375" style="170" bestFit="1" customWidth="1"/>
    <col min="3335" max="3335" width="24.140625" style="170" customWidth="1"/>
    <col min="3336" max="3336" width="27.140625" style="170" customWidth="1"/>
    <col min="3337" max="3337" width="20.7109375" style="170" customWidth="1"/>
    <col min="3338" max="3338" width="20.85546875" style="170" customWidth="1"/>
    <col min="3339" max="3339" width="20.28515625" style="170" customWidth="1"/>
    <col min="3340" max="3340" width="8.85546875" style="170" customWidth="1"/>
    <col min="3341" max="3341" width="9.140625" style="170"/>
    <col min="3342" max="3342" width="11" style="170" bestFit="1" customWidth="1"/>
    <col min="3343" max="3582" width="9.140625" style="170"/>
    <col min="3583" max="3583" width="11.5703125" style="170" customWidth="1"/>
    <col min="3584" max="3584" width="20.5703125" style="170" customWidth="1"/>
    <col min="3585" max="3585" width="6" style="170" customWidth="1"/>
    <col min="3586" max="3586" width="20.7109375" style="170" customWidth="1"/>
    <col min="3587" max="3587" width="20.28515625" style="170" customWidth="1"/>
    <col min="3588" max="3588" width="21.7109375" style="170" customWidth="1"/>
    <col min="3589" max="3589" width="20.7109375" style="170" customWidth="1"/>
    <col min="3590" max="3590" width="22.7109375" style="170" bestFit="1" customWidth="1"/>
    <col min="3591" max="3591" width="24.140625" style="170" customWidth="1"/>
    <col min="3592" max="3592" width="27.140625" style="170" customWidth="1"/>
    <col min="3593" max="3593" width="20.7109375" style="170" customWidth="1"/>
    <col min="3594" max="3594" width="20.85546875" style="170" customWidth="1"/>
    <col min="3595" max="3595" width="20.28515625" style="170" customWidth="1"/>
    <col min="3596" max="3596" width="8.85546875" style="170" customWidth="1"/>
    <col min="3597" max="3597" width="9.140625" style="170"/>
    <col min="3598" max="3598" width="11" style="170" bestFit="1" customWidth="1"/>
    <col min="3599" max="3838" width="9.140625" style="170"/>
    <col min="3839" max="3839" width="11.5703125" style="170" customWidth="1"/>
    <col min="3840" max="3840" width="20.5703125" style="170" customWidth="1"/>
    <col min="3841" max="3841" width="6" style="170" customWidth="1"/>
    <col min="3842" max="3842" width="20.7109375" style="170" customWidth="1"/>
    <col min="3843" max="3843" width="20.28515625" style="170" customWidth="1"/>
    <col min="3844" max="3844" width="21.7109375" style="170" customWidth="1"/>
    <col min="3845" max="3845" width="20.7109375" style="170" customWidth="1"/>
    <col min="3846" max="3846" width="22.7109375" style="170" bestFit="1" customWidth="1"/>
    <col min="3847" max="3847" width="24.140625" style="170" customWidth="1"/>
    <col min="3848" max="3848" width="27.140625" style="170" customWidth="1"/>
    <col min="3849" max="3849" width="20.7109375" style="170" customWidth="1"/>
    <col min="3850" max="3850" width="20.85546875" style="170" customWidth="1"/>
    <col min="3851" max="3851" width="20.28515625" style="170" customWidth="1"/>
    <col min="3852" max="3852" width="8.85546875" style="170" customWidth="1"/>
    <col min="3853" max="3853" width="9.140625" style="170"/>
    <col min="3854" max="3854" width="11" style="170" bestFit="1" customWidth="1"/>
    <col min="3855" max="4094" width="9.140625" style="170"/>
    <col min="4095" max="4095" width="11.5703125" style="170" customWidth="1"/>
    <col min="4096" max="4096" width="20.5703125" style="170" customWidth="1"/>
    <col min="4097" max="4097" width="6" style="170" customWidth="1"/>
    <col min="4098" max="4098" width="20.7109375" style="170" customWidth="1"/>
    <col min="4099" max="4099" width="20.28515625" style="170" customWidth="1"/>
    <col min="4100" max="4100" width="21.7109375" style="170" customWidth="1"/>
    <col min="4101" max="4101" width="20.7109375" style="170" customWidth="1"/>
    <col min="4102" max="4102" width="22.7109375" style="170" bestFit="1" customWidth="1"/>
    <col min="4103" max="4103" width="24.140625" style="170" customWidth="1"/>
    <col min="4104" max="4104" width="27.140625" style="170" customWidth="1"/>
    <col min="4105" max="4105" width="20.7109375" style="170" customWidth="1"/>
    <col min="4106" max="4106" width="20.85546875" style="170" customWidth="1"/>
    <col min="4107" max="4107" width="20.28515625" style="170" customWidth="1"/>
    <col min="4108" max="4108" width="8.85546875" style="170" customWidth="1"/>
    <col min="4109" max="4109" width="9.140625" style="170"/>
    <col min="4110" max="4110" width="11" style="170" bestFit="1" customWidth="1"/>
    <col min="4111" max="4350" width="9.140625" style="170"/>
    <col min="4351" max="4351" width="11.5703125" style="170" customWidth="1"/>
    <col min="4352" max="4352" width="20.5703125" style="170" customWidth="1"/>
    <col min="4353" max="4353" width="6" style="170" customWidth="1"/>
    <col min="4354" max="4354" width="20.7109375" style="170" customWidth="1"/>
    <col min="4355" max="4355" width="20.28515625" style="170" customWidth="1"/>
    <col min="4356" max="4356" width="21.7109375" style="170" customWidth="1"/>
    <col min="4357" max="4357" width="20.7109375" style="170" customWidth="1"/>
    <col min="4358" max="4358" width="22.7109375" style="170" bestFit="1" customWidth="1"/>
    <col min="4359" max="4359" width="24.140625" style="170" customWidth="1"/>
    <col min="4360" max="4360" width="27.140625" style="170" customWidth="1"/>
    <col min="4361" max="4361" width="20.7109375" style="170" customWidth="1"/>
    <col min="4362" max="4362" width="20.85546875" style="170" customWidth="1"/>
    <col min="4363" max="4363" width="20.28515625" style="170" customWidth="1"/>
    <col min="4364" max="4364" width="8.85546875" style="170" customWidth="1"/>
    <col min="4365" max="4365" width="9.140625" style="170"/>
    <col min="4366" max="4366" width="11" style="170" bestFit="1" customWidth="1"/>
    <col min="4367" max="4606" width="9.140625" style="170"/>
    <col min="4607" max="4607" width="11.5703125" style="170" customWidth="1"/>
    <col min="4608" max="4608" width="20.5703125" style="170" customWidth="1"/>
    <col min="4609" max="4609" width="6" style="170" customWidth="1"/>
    <col min="4610" max="4610" width="20.7109375" style="170" customWidth="1"/>
    <col min="4611" max="4611" width="20.28515625" style="170" customWidth="1"/>
    <col min="4612" max="4612" width="21.7109375" style="170" customWidth="1"/>
    <col min="4613" max="4613" width="20.7109375" style="170" customWidth="1"/>
    <col min="4614" max="4614" width="22.7109375" style="170" bestFit="1" customWidth="1"/>
    <col min="4615" max="4615" width="24.140625" style="170" customWidth="1"/>
    <col min="4616" max="4616" width="27.140625" style="170" customWidth="1"/>
    <col min="4617" max="4617" width="20.7109375" style="170" customWidth="1"/>
    <col min="4618" max="4618" width="20.85546875" style="170" customWidth="1"/>
    <col min="4619" max="4619" width="20.28515625" style="170" customWidth="1"/>
    <col min="4620" max="4620" width="8.85546875" style="170" customWidth="1"/>
    <col min="4621" max="4621" width="9.140625" style="170"/>
    <col min="4622" max="4622" width="11" style="170" bestFit="1" customWidth="1"/>
    <col min="4623" max="4862" width="9.140625" style="170"/>
    <col min="4863" max="4863" width="11.5703125" style="170" customWidth="1"/>
    <col min="4864" max="4864" width="20.5703125" style="170" customWidth="1"/>
    <col min="4865" max="4865" width="6" style="170" customWidth="1"/>
    <col min="4866" max="4866" width="20.7109375" style="170" customWidth="1"/>
    <col min="4867" max="4867" width="20.28515625" style="170" customWidth="1"/>
    <col min="4868" max="4868" width="21.7109375" style="170" customWidth="1"/>
    <col min="4869" max="4869" width="20.7109375" style="170" customWidth="1"/>
    <col min="4870" max="4870" width="22.7109375" style="170" bestFit="1" customWidth="1"/>
    <col min="4871" max="4871" width="24.140625" style="170" customWidth="1"/>
    <col min="4872" max="4872" width="27.140625" style="170" customWidth="1"/>
    <col min="4873" max="4873" width="20.7109375" style="170" customWidth="1"/>
    <col min="4874" max="4874" width="20.85546875" style="170" customWidth="1"/>
    <col min="4875" max="4875" width="20.28515625" style="170" customWidth="1"/>
    <col min="4876" max="4876" width="8.85546875" style="170" customWidth="1"/>
    <col min="4877" max="4877" width="9.140625" style="170"/>
    <col min="4878" max="4878" width="11" style="170" bestFit="1" customWidth="1"/>
    <col min="4879" max="5118" width="9.140625" style="170"/>
    <col min="5119" max="5119" width="11.5703125" style="170" customWidth="1"/>
    <col min="5120" max="5120" width="20.5703125" style="170" customWidth="1"/>
    <col min="5121" max="5121" width="6" style="170" customWidth="1"/>
    <col min="5122" max="5122" width="20.7109375" style="170" customWidth="1"/>
    <col min="5123" max="5123" width="20.28515625" style="170" customWidth="1"/>
    <col min="5124" max="5124" width="21.7109375" style="170" customWidth="1"/>
    <col min="5125" max="5125" width="20.7109375" style="170" customWidth="1"/>
    <col min="5126" max="5126" width="22.7109375" style="170" bestFit="1" customWidth="1"/>
    <col min="5127" max="5127" width="24.140625" style="170" customWidth="1"/>
    <col min="5128" max="5128" width="27.140625" style="170" customWidth="1"/>
    <col min="5129" max="5129" width="20.7109375" style="170" customWidth="1"/>
    <col min="5130" max="5130" width="20.85546875" style="170" customWidth="1"/>
    <col min="5131" max="5131" width="20.28515625" style="170" customWidth="1"/>
    <col min="5132" max="5132" width="8.85546875" style="170" customWidth="1"/>
    <col min="5133" max="5133" width="9.140625" style="170"/>
    <col min="5134" max="5134" width="11" style="170" bestFit="1" customWidth="1"/>
    <col min="5135" max="5374" width="9.140625" style="170"/>
    <col min="5375" max="5375" width="11.5703125" style="170" customWidth="1"/>
    <col min="5376" max="5376" width="20.5703125" style="170" customWidth="1"/>
    <col min="5377" max="5377" width="6" style="170" customWidth="1"/>
    <col min="5378" max="5378" width="20.7109375" style="170" customWidth="1"/>
    <col min="5379" max="5379" width="20.28515625" style="170" customWidth="1"/>
    <col min="5380" max="5380" width="21.7109375" style="170" customWidth="1"/>
    <col min="5381" max="5381" width="20.7109375" style="170" customWidth="1"/>
    <col min="5382" max="5382" width="22.7109375" style="170" bestFit="1" customWidth="1"/>
    <col min="5383" max="5383" width="24.140625" style="170" customWidth="1"/>
    <col min="5384" max="5384" width="27.140625" style="170" customWidth="1"/>
    <col min="5385" max="5385" width="20.7109375" style="170" customWidth="1"/>
    <col min="5386" max="5386" width="20.85546875" style="170" customWidth="1"/>
    <col min="5387" max="5387" width="20.28515625" style="170" customWidth="1"/>
    <col min="5388" max="5388" width="8.85546875" style="170" customWidth="1"/>
    <col min="5389" max="5389" width="9.140625" style="170"/>
    <col min="5390" max="5390" width="11" style="170" bestFit="1" customWidth="1"/>
    <col min="5391" max="5630" width="9.140625" style="170"/>
    <col min="5631" max="5631" width="11.5703125" style="170" customWidth="1"/>
    <col min="5632" max="5632" width="20.5703125" style="170" customWidth="1"/>
    <col min="5633" max="5633" width="6" style="170" customWidth="1"/>
    <col min="5634" max="5634" width="20.7109375" style="170" customWidth="1"/>
    <col min="5635" max="5635" width="20.28515625" style="170" customWidth="1"/>
    <col min="5636" max="5636" width="21.7109375" style="170" customWidth="1"/>
    <col min="5637" max="5637" width="20.7109375" style="170" customWidth="1"/>
    <col min="5638" max="5638" width="22.7109375" style="170" bestFit="1" customWidth="1"/>
    <col min="5639" max="5639" width="24.140625" style="170" customWidth="1"/>
    <col min="5640" max="5640" width="27.140625" style="170" customWidth="1"/>
    <col min="5641" max="5641" width="20.7109375" style="170" customWidth="1"/>
    <col min="5642" max="5642" width="20.85546875" style="170" customWidth="1"/>
    <col min="5643" max="5643" width="20.28515625" style="170" customWidth="1"/>
    <col min="5644" max="5644" width="8.85546875" style="170" customWidth="1"/>
    <col min="5645" max="5645" width="9.140625" style="170"/>
    <col min="5646" max="5646" width="11" style="170" bestFit="1" customWidth="1"/>
    <col min="5647" max="5886" width="9.140625" style="170"/>
    <col min="5887" max="5887" width="11.5703125" style="170" customWidth="1"/>
    <col min="5888" max="5888" width="20.5703125" style="170" customWidth="1"/>
    <col min="5889" max="5889" width="6" style="170" customWidth="1"/>
    <col min="5890" max="5890" width="20.7109375" style="170" customWidth="1"/>
    <col min="5891" max="5891" width="20.28515625" style="170" customWidth="1"/>
    <col min="5892" max="5892" width="21.7109375" style="170" customWidth="1"/>
    <col min="5893" max="5893" width="20.7109375" style="170" customWidth="1"/>
    <col min="5894" max="5894" width="22.7109375" style="170" bestFit="1" customWidth="1"/>
    <col min="5895" max="5895" width="24.140625" style="170" customWidth="1"/>
    <col min="5896" max="5896" width="27.140625" style="170" customWidth="1"/>
    <col min="5897" max="5897" width="20.7109375" style="170" customWidth="1"/>
    <col min="5898" max="5898" width="20.85546875" style="170" customWidth="1"/>
    <col min="5899" max="5899" width="20.28515625" style="170" customWidth="1"/>
    <col min="5900" max="5900" width="8.85546875" style="170" customWidth="1"/>
    <col min="5901" max="5901" width="9.140625" style="170"/>
    <col min="5902" max="5902" width="11" style="170" bestFit="1" customWidth="1"/>
    <col min="5903" max="6142" width="9.140625" style="170"/>
    <col min="6143" max="6143" width="11.5703125" style="170" customWidth="1"/>
    <col min="6144" max="6144" width="20.5703125" style="170" customWidth="1"/>
    <col min="6145" max="6145" width="6" style="170" customWidth="1"/>
    <col min="6146" max="6146" width="20.7109375" style="170" customWidth="1"/>
    <col min="6147" max="6147" width="20.28515625" style="170" customWidth="1"/>
    <col min="6148" max="6148" width="21.7109375" style="170" customWidth="1"/>
    <col min="6149" max="6149" width="20.7109375" style="170" customWidth="1"/>
    <col min="6150" max="6150" width="22.7109375" style="170" bestFit="1" customWidth="1"/>
    <col min="6151" max="6151" width="24.140625" style="170" customWidth="1"/>
    <col min="6152" max="6152" width="27.140625" style="170" customWidth="1"/>
    <col min="6153" max="6153" width="20.7109375" style="170" customWidth="1"/>
    <col min="6154" max="6154" width="20.85546875" style="170" customWidth="1"/>
    <col min="6155" max="6155" width="20.28515625" style="170" customWidth="1"/>
    <col min="6156" max="6156" width="8.85546875" style="170" customWidth="1"/>
    <col min="6157" max="6157" width="9.140625" style="170"/>
    <col min="6158" max="6158" width="11" style="170" bestFit="1" customWidth="1"/>
    <col min="6159" max="6398" width="9.140625" style="170"/>
    <col min="6399" max="6399" width="11.5703125" style="170" customWidth="1"/>
    <col min="6400" max="6400" width="20.5703125" style="170" customWidth="1"/>
    <col min="6401" max="6401" width="6" style="170" customWidth="1"/>
    <col min="6402" max="6402" width="20.7109375" style="170" customWidth="1"/>
    <col min="6403" max="6403" width="20.28515625" style="170" customWidth="1"/>
    <col min="6404" max="6404" width="21.7109375" style="170" customWidth="1"/>
    <col min="6405" max="6405" width="20.7109375" style="170" customWidth="1"/>
    <col min="6406" max="6406" width="22.7109375" style="170" bestFit="1" customWidth="1"/>
    <col min="6407" max="6407" width="24.140625" style="170" customWidth="1"/>
    <col min="6408" max="6408" width="27.140625" style="170" customWidth="1"/>
    <col min="6409" max="6409" width="20.7109375" style="170" customWidth="1"/>
    <col min="6410" max="6410" width="20.85546875" style="170" customWidth="1"/>
    <col min="6411" max="6411" width="20.28515625" style="170" customWidth="1"/>
    <col min="6412" max="6412" width="8.85546875" style="170" customWidth="1"/>
    <col min="6413" max="6413" width="9.140625" style="170"/>
    <col min="6414" max="6414" width="11" style="170" bestFit="1" customWidth="1"/>
    <col min="6415" max="6654" width="9.140625" style="170"/>
    <col min="6655" max="6655" width="11.5703125" style="170" customWidth="1"/>
    <col min="6656" max="6656" width="20.5703125" style="170" customWidth="1"/>
    <col min="6657" max="6657" width="6" style="170" customWidth="1"/>
    <col min="6658" max="6658" width="20.7109375" style="170" customWidth="1"/>
    <col min="6659" max="6659" width="20.28515625" style="170" customWidth="1"/>
    <col min="6660" max="6660" width="21.7109375" style="170" customWidth="1"/>
    <col min="6661" max="6661" width="20.7109375" style="170" customWidth="1"/>
    <col min="6662" max="6662" width="22.7109375" style="170" bestFit="1" customWidth="1"/>
    <col min="6663" max="6663" width="24.140625" style="170" customWidth="1"/>
    <col min="6664" max="6664" width="27.140625" style="170" customWidth="1"/>
    <col min="6665" max="6665" width="20.7109375" style="170" customWidth="1"/>
    <col min="6666" max="6666" width="20.85546875" style="170" customWidth="1"/>
    <col min="6667" max="6667" width="20.28515625" style="170" customWidth="1"/>
    <col min="6668" max="6668" width="8.85546875" style="170" customWidth="1"/>
    <col min="6669" max="6669" width="9.140625" style="170"/>
    <col min="6670" max="6670" width="11" style="170" bestFit="1" customWidth="1"/>
    <col min="6671" max="6910" width="9.140625" style="170"/>
    <col min="6911" max="6911" width="11.5703125" style="170" customWidth="1"/>
    <col min="6912" max="6912" width="20.5703125" style="170" customWidth="1"/>
    <col min="6913" max="6913" width="6" style="170" customWidth="1"/>
    <col min="6914" max="6914" width="20.7109375" style="170" customWidth="1"/>
    <col min="6915" max="6915" width="20.28515625" style="170" customWidth="1"/>
    <col min="6916" max="6916" width="21.7109375" style="170" customWidth="1"/>
    <col min="6917" max="6917" width="20.7109375" style="170" customWidth="1"/>
    <col min="6918" max="6918" width="22.7109375" style="170" bestFit="1" customWidth="1"/>
    <col min="6919" max="6919" width="24.140625" style="170" customWidth="1"/>
    <col min="6920" max="6920" width="27.140625" style="170" customWidth="1"/>
    <col min="6921" max="6921" width="20.7109375" style="170" customWidth="1"/>
    <col min="6922" max="6922" width="20.85546875" style="170" customWidth="1"/>
    <col min="6923" max="6923" width="20.28515625" style="170" customWidth="1"/>
    <col min="6924" max="6924" width="8.85546875" style="170" customWidth="1"/>
    <col min="6925" max="6925" width="9.140625" style="170"/>
    <col min="6926" max="6926" width="11" style="170" bestFit="1" customWidth="1"/>
    <col min="6927" max="7166" width="9.140625" style="170"/>
    <col min="7167" max="7167" width="11.5703125" style="170" customWidth="1"/>
    <col min="7168" max="7168" width="20.5703125" style="170" customWidth="1"/>
    <col min="7169" max="7169" width="6" style="170" customWidth="1"/>
    <col min="7170" max="7170" width="20.7109375" style="170" customWidth="1"/>
    <col min="7171" max="7171" width="20.28515625" style="170" customWidth="1"/>
    <col min="7172" max="7172" width="21.7109375" style="170" customWidth="1"/>
    <col min="7173" max="7173" width="20.7109375" style="170" customWidth="1"/>
    <col min="7174" max="7174" width="22.7109375" style="170" bestFit="1" customWidth="1"/>
    <col min="7175" max="7175" width="24.140625" style="170" customWidth="1"/>
    <col min="7176" max="7176" width="27.140625" style="170" customWidth="1"/>
    <col min="7177" max="7177" width="20.7109375" style="170" customWidth="1"/>
    <col min="7178" max="7178" width="20.85546875" style="170" customWidth="1"/>
    <col min="7179" max="7179" width="20.28515625" style="170" customWidth="1"/>
    <col min="7180" max="7180" width="8.85546875" style="170" customWidth="1"/>
    <col min="7181" max="7181" width="9.140625" style="170"/>
    <col min="7182" max="7182" width="11" style="170" bestFit="1" customWidth="1"/>
    <col min="7183" max="7422" width="9.140625" style="170"/>
    <col min="7423" max="7423" width="11.5703125" style="170" customWidth="1"/>
    <col min="7424" max="7424" width="20.5703125" style="170" customWidth="1"/>
    <col min="7425" max="7425" width="6" style="170" customWidth="1"/>
    <col min="7426" max="7426" width="20.7109375" style="170" customWidth="1"/>
    <col min="7427" max="7427" width="20.28515625" style="170" customWidth="1"/>
    <col min="7428" max="7428" width="21.7109375" style="170" customWidth="1"/>
    <col min="7429" max="7429" width="20.7109375" style="170" customWidth="1"/>
    <col min="7430" max="7430" width="22.7109375" style="170" bestFit="1" customWidth="1"/>
    <col min="7431" max="7431" width="24.140625" style="170" customWidth="1"/>
    <col min="7432" max="7432" width="27.140625" style="170" customWidth="1"/>
    <col min="7433" max="7433" width="20.7109375" style="170" customWidth="1"/>
    <col min="7434" max="7434" width="20.85546875" style="170" customWidth="1"/>
    <col min="7435" max="7435" width="20.28515625" style="170" customWidth="1"/>
    <col min="7436" max="7436" width="8.85546875" style="170" customWidth="1"/>
    <col min="7437" max="7437" width="9.140625" style="170"/>
    <col min="7438" max="7438" width="11" style="170" bestFit="1" customWidth="1"/>
    <col min="7439" max="7678" width="9.140625" style="170"/>
    <col min="7679" max="7679" width="11.5703125" style="170" customWidth="1"/>
    <col min="7680" max="7680" width="20.5703125" style="170" customWidth="1"/>
    <col min="7681" max="7681" width="6" style="170" customWidth="1"/>
    <col min="7682" max="7682" width="20.7109375" style="170" customWidth="1"/>
    <col min="7683" max="7683" width="20.28515625" style="170" customWidth="1"/>
    <col min="7684" max="7684" width="21.7109375" style="170" customWidth="1"/>
    <col min="7685" max="7685" width="20.7109375" style="170" customWidth="1"/>
    <col min="7686" max="7686" width="22.7109375" style="170" bestFit="1" customWidth="1"/>
    <col min="7687" max="7687" width="24.140625" style="170" customWidth="1"/>
    <col min="7688" max="7688" width="27.140625" style="170" customWidth="1"/>
    <col min="7689" max="7689" width="20.7109375" style="170" customWidth="1"/>
    <col min="7690" max="7690" width="20.85546875" style="170" customWidth="1"/>
    <col min="7691" max="7691" width="20.28515625" style="170" customWidth="1"/>
    <col min="7692" max="7692" width="8.85546875" style="170" customWidth="1"/>
    <col min="7693" max="7693" width="9.140625" style="170"/>
    <col min="7694" max="7694" width="11" style="170" bestFit="1" customWidth="1"/>
    <col min="7695" max="7934" width="9.140625" style="170"/>
    <col min="7935" max="7935" width="11.5703125" style="170" customWidth="1"/>
    <col min="7936" max="7936" width="20.5703125" style="170" customWidth="1"/>
    <col min="7937" max="7937" width="6" style="170" customWidth="1"/>
    <col min="7938" max="7938" width="20.7109375" style="170" customWidth="1"/>
    <col min="7939" max="7939" width="20.28515625" style="170" customWidth="1"/>
    <col min="7940" max="7940" width="21.7109375" style="170" customWidth="1"/>
    <col min="7941" max="7941" width="20.7109375" style="170" customWidth="1"/>
    <col min="7942" max="7942" width="22.7109375" style="170" bestFit="1" customWidth="1"/>
    <col min="7943" max="7943" width="24.140625" style="170" customWidth="1"/>
    <col min="7944" max="7944" width="27.140625" style="170" customWidth="1"/>
    <col min="7945" max="7945" width="20.7109375" style="170" customWidth="1"/>
    <col min="7946" max="7946" width="20.85546875" style="170" customWidth="1"/>
    <col min="7947" max="7947" width="20.28515625" style="170" customWidth="1"/>
    <col min="7948" max="7948" width="8.85546875" style="170" customWidth="1"/>
    <col min="7949" max="7949" width="9.140625" style="170"/>
    <col min="7950" max="7950" width="11" style="170" bestFit="1" customWidth="1"/>
    <col min="7951" max="8190" width="9.140625" style="170"/>
    <col min="8191" max="8191" width="11.5703125" style="170" customWidth="1"/>
    <col min="8192" max="8192" width="20.5703125" style="170" customWidth="1"/>
    <col min="8193" max="8193" width="6" style="170" customWidth="1"/>
    <col min="8194" max="8194" width="20.7109375" style="170" customWidth="1"/>
    <col min="8195" max="8195" width="20.28515625" style="170" customWidth="1"/>
    <col min="8196" max="8196" width="21.7109375" style="170" customWidth="1"/>
    <col min="8197" max="8197" width="20.7109375" style="170" customWidth="1"/>
    <col min="8198" max="8198" width="22.7109375" style="170" bestFit="1" customWidth="1"/>
    <col min="8199" max="8199" width="24.140625" style="170" customWidth="1"/>
    <col min="8200" max="8200" width="27.140625" style="170" customWidth="1"/>
    <col min="8201" max="8201" width="20.7109375" style="170" customWidth="1"/>
    <col min="8202" max="8202" width="20.85546875" style="170" customWidth="1"/>
    <col min="8203" max="8203" width="20.28515625" style="170" customWidth="1"/>
    <col min="8204" max="8204" width="8.85546875" style="170" customWidth="1"/>
    <col min="8205" max="8205" width="9.140625" style="170"/>
    <col min="8206" max="8206" width="11" style="170" bestFit="1" customWidth="1"/>
    <col min="8207" max="8446" width="9.140625" style="170"/>
    <col min="8447" max="8447" width="11.5703125" style="170" customWidth="1"/>
    <col min="8448" max="8448" width="20.5703125" style="170" customWidth="1"/>
    <col min="8449" max="8449" width="6" style="170" customWidth="1"/>
    <col min="8450" max="8450" width="20.7109375" style="170" customWidth="1"/>
    <col min="8451" max="8451" width="20.28515625" style="170" customWidth="1"/>
    <col min="8452" max="8452" width="21.7109375" style="170" customWidth="1"/>
    <col min="8453" max="8453" width="20.7109375" style="170" customWidth="1"/>
    <col min="8454" max="8454" width="22.7109375" style="170" bestFit="1" customWidth="1"/>
    <col min="8455" max="8455" width="24.140625" style="170" customWidth="1"/>
    <col min="8456" max="8456" width="27.140625" style="170" customWidth="1"/>
    <col min="8457" max="8457" width="20.7109375" style="170" customWidth="1"/>
    <col min="8458" max="8458" width="20.85546875" style="170" customWidth="1"/>
    <col min="8459" max="8459" width="20.28515625" style="170" customWidth="1"/>
    <col min="8460" max="8460" width="8.85546875" style="170" customWidth="1"/>
    <col min="8461" max="8461" width="9.140625" style="170"/>
    <col min="8462" max="8462" width="11" style="170" bestFit="1" customWidth="1"/>
    <col min="8463" max="8702" width="9.140625" style="170"/>
    <col min="8703" max="8703" width="11.5703125" style="170" customWidth="1"/>
    <col min="8704" max="8704" width="20.5703125" style="170" customWidth="1"/>
    <col min="8705" max="8705" width="6" style="170" customWidth="1"/>
    <col min="8706" max="8706" width="20.7109375" style="170" customWidth="1"/>
    <col min="8707" max="8707" width="20.28515625" style="170" customWidth="1"/>
    <col min="8708" max="8708" width="21.7109375" style="170" customWidth="1"/>
    <col min="8709" max="8709" width="20.7109375" style="170" customWidth="1"/>
    <col min="8710" max="8710" width="22.7109375" style="170" bestFit="1" customWidth="1"/>
    <col min="8711" max="8711" width="24.140625" style="170" customWidth="1"/>
    <col min="8712" max="8712" width="27.140625" style="170" customWidth="1"/>
    <col min="8713" max="8713" width="20.7109375" style="170" customWidth="1"/>
    <col min="8714" max="8714" width="20.85546875" style="170" customWidth="1"/>
    <col min="8715" max="8715" width="20.28515625" style="170" customWidth="1"/>
    <col min="8716" max="8716" width="8.85546875" style="170" customWidth="1"/>
    <col min="8717" max="8717" width="9.140625" style="170"/>
    <col min="8718" max="8718" width="11" style="170" bestFit="1" customWidth="1"/>
    <col min="8719" max="8958" width="9.140625" style="170"/>
    <col min="8959" max="8959" width="11.5703125" style="170" customWidth="1"/>
    <col min="8960" max="8960" width="20.5703125" style="170" customWidth="1"/>
    <col min="8961" max="8961" width="6" style="170" customWidth="1"/>
    <col min="8962" max="8962" width="20.7109375" style="170" customWidth="1"/>
    <col min="8963" max="8963" width="20.28515625" style="170" customWidth="1"/>
    <col min="8964" max="8964" width="21.7109375" style="170" customWidth="1"/>
    <col min="8965" max="8965" width="20.7109375" style="170" customWidth="1"/>
    <col min="8966" max="8966" width="22.7109375" style="170" bestFit="1" customWidth="1"/>
    <col min="8967" max="8967" width="24.140625" style="170" customWidth="1"/>
    <col min="8968" max="8968" width="27.140625" style="170" customWidth="1"/>
    <col min="8969" max="8969" width="20.7109375" style="170" customWidth="1"/>
    <col min="8970" max="8970" width="20.85546875" style="170" customWidth="1"/>
    <col min="8971" max="8971" width="20.28515625" style="170" customWidth="1"/>
    <col min="8972" max="8972" width="8.85546875" style="170" customWidth="1"/>
    <col min="8973" max="8973" width="9.140625" style="170"/>
    <col min="8974" max="8974" width="11" style="170" bestFit="1" customWidth="1"/>
    <col min="8975" max="9214" width="9.140625" style="170"/>
    <col min="9215" max="9215" width="11.5703125" style="170" customWidth="1"/>
    <col min="9216" max="9216" width="20.5703125" style="170" customWidth="1"/>
    <col min="9217" max="9217" width="6" style="170" customWidth="1"/>
    <col min="9218" max="9218" width="20.7109375" style="170" customWidth="1"/>
    <col min="9219" max="9219" width="20.28515625" style="170" customWidth="1"/>
    <col min="9220" max="9220" width="21.7109375" style="170" customWidth="1"/>
    <col min="9221" max="9221" width="20.7109375" style="170" customWidth="1"/>
    <col min="9222" max="9222" width="22.7109375" style="170" bestFit="1" customWidth="1"/>
    <col min="9223" max="9223" width="24.140625" style="170" customWidth="1"/>
    <col min="9224" max="9224" width="27.140625" style="170" customWidth="1"/>
    <col min="9225" max="9225" width="20.7109375" style="170" customWidth="1"/>
    <col min="9226" max="9226" width="20.85546875" style="170" customWidth="1"/>
    <col min="9227" max="9227" width="20.28515625" style="170" customWidth="1"/>
    <col min="9228" max="9228" width="8.85546875" style="170" customWidth="1"/>
    <col min="9229" max="9229" width="9.140625" style="170"/>
    <col min="9230" max="9230" width="11" style="170" bestFit="1" customWidth="1"/>
    <col min="9231" max="9470" width="9.140625" style="170"/>
    <col min="9471" max="9471" width="11.5703125" style="170" customWidth="1"/>
    <col min="9472" max="9472" width="20.5703125" style="170" customWidth="1"/>
    <col min="9473" max="9473" width="6" style="170" customWidth="1"/>
    <col min="9474" max="9474" width="20.7109375" style="170" customWidth="1"/>
    <col min="9475" max="9475" width="20.28515625" style="170" customWidth="1"/>
    <col min="9476" max="9476" width="21.7109375" style="170" customWidth="1"/>
    <col min="9477" max="9477" width="20.7109375" style="170" customWidth="1"/>
    <col min="9478" max="9478" width="22.7109375" style="170" bestFit="1" customWidth="1"/>
    <col min="9479" max="9479" width="24.140625" style="170" customWidth="1"/>
    <col min="9480" max="9480" width="27.140625" style="170" customWidth="1"/>
    <col min="9481" max="9481" width="20.7109375" style="170" customWidth="1"/>
    <col min="9482" max="9482" width="20.85546875" style="170" customWidth="1"/>
    <col min="9483" max="9483" width="20.28515625" style="170" customWidth="1"/>
    <col min="9484" max="9484" width="8.85546875" style="170" customWidth="1"/>
    <col min="9485" max="9485" width="9.140625" style="170"/>
    <col min="9486" max="9486" width="11" style="170" bestFit="1" customWidth="1"/>
    <col min="9487" max="9726" width="9.140625" style="170"/>
    <col min="9727" max="9727" width="11.5703125" style="170" customWidth="1"/>
    <col min="9728" max="9728" width="20.5703125" style="170" customWidth="1"/>
    <col min="9729" max="9729" width="6" style="170" customWidth="1"/>
    <col min="9730" max="9730" width="20.7109375" style="170" customWidth="1"/>
    <col min="9731" max="9731" width="20.28515625" style="170" customWidth="1"/>
    <col min="9732" max="9732" width="21.7109375" style="170" customWidth="1"/>
    <col min="9733" max="9733" width="20.7109375" style="170" customWidth="1"/>
    <col min="9734" max="9734" width="22.7109375" style="170" bestFit="1" customWidth="1"/>
    <col min="9735" max="9735" width="24.140625" style="170" customWidth="1"/>
    <col min="9736" max="9736" width="27.140625" style="170" customWidth="1"/>
    <col min="9737" max="9737" width="20.7109375" style="170" customWidth="1"/>
    <col min="9738" max="9738" width="20.85546875" style="170" customWidth="1"/>
    <col min="9739" max="9739" width="20.28515625" style="170" customWidth="1"/>
    <col min="9740" max="9740" width="8.85546875" style="170" customWidth="1"/>
    <col min="9741" max="9741" width="9.140625" style="170"/>
    <col min="9742" max="9742" width="11" style="170" bestFit="1" customWidth="1"/>
    <col min="9743" max="9982" width="9.140625" style="170"/>
    <col min="9983" max="9983" width="11.5703125" style="170" customWidth="1"/>
    <col min="9984" max="9984" width="20.5703125" style="170" customWidth="1"/>
    <col min="9985" max="9985" width="6" style="170" customWidth="1"/>
    <col min="9986" max="9986" width="20.7109375" style="170" customWidth="1"/>
    <col min="9987" max="9987" width="20.28515625" style="170" customWidth="1"/>
    <col min="9988" max="9988" width="21.7109375" style="170" customWidth="1"/>
    <col min="9989" max="9989" width="20.7109375" style="170" customWidth="1"/>
    <col min="9990" max="9990" width="22.7109375" style="170" bestFit="1" customWidth="1"/>
    <col min="9991" max="9991" width="24.140625" style="170" customWidth="1"/>
    <col min="9992" max="9992" width="27.140625" style="170" customWidth="1"/>
    <col min="9993" max="9993" width="20.7109375" style="170" customWidth="1"/>
    <col min="9994" max="9994" width="20.85546875" style="170" customWidth="1"/>
    <col min="9995" max="9995" width="20.28515625" style="170" customWidth="1"/>
    <col min="9996" max="9996" width="8.85546875" style="170" customWidth="1"/>
    <col min="9997" max="9997" width="9.140625" style="170"/>
    <col min="9998" max="9998" width="11" style="170" bestFit="1" customWidth="1"/>
    <col min="9999" max="10238" width="9.140625" style="170"/>
    <col min="10239" max="10239" width="11.5703125" style="170" customWidth="1"/>
    <col min="10240" max="10240" width="20.5703125" style="170" customWidth="1"/>
    <col min="10241" max="10241" width="6" style="170" customWidth="1"/>
    <col min="10242" max="10242" width="20.7109375" style="170" customWidth="1"/>
    <col min="10243" max="10243" width="20.28515625" style="170" customWidth="1"/>
    <col min="10244" max="10244" width="21.7109375" style="170" customWidth="1"/>
    <col min="10245" max="10245" width="20.7109375" style="170" customWidth="1"/>
    <col min="10246" max="10246" width="22.7109375" style="170" bestFit="1" customWidth="1"/>
    <col min="10247" max="10247" width="24.140625" style="170" customWidth="1"/>
    <col min="10248" max="10248" width="27.140625" style="170" customWidth="1"/>
    <col min="10249" max="10249" width="20.7109375" style="170" customWidth="1"/>
    <col min="10250" max="10250" width="20.85546875" style="170" customWidth="1"/>
    <col min="10251" max="10251" width="20.28515625" style="170" customWidth="1"/>
    <col min="10252" max="10252" width="8.85546875" style="170" customWidth="1"/>
    <col min="10253" max="10253" width="9.140625" style="170"/>
    <col min="10254" max="10254" width="11" style="170" bestFit="1" customWidth="1"/>
    <col min="10255" max="10494" width="9.140625" style="170"/>
    <col min="10495" max="10495" width="11.5703125" style="170" customWidth="1"/>
    <col min="10496" max="10496" width="20.5703125" style="170" customWidth="1"/>
    <col min="10497" max="10497" width="6" style="170" customWidth="1"/>
    <col min="10498" max="10498" width="20.7109375" style="170" customWidth="1"/>
    <col min="10499" max="10499" width="20.28515625" style="170" customWidth="1"/>
    <col min="10500" max="10500" width="21.7109375" style="170" customWidth="1"/>
    <col min="10501" max="10501" width="20.7109375" style="170" customWidth="1"/>
    <col min="10502" max="10502" width="22.7109375" style="170" bestFit="1" customWidth="1"/>
    <col min="10503" max="10503" width="24.140625" style="170" customWidth="1"/>
    <col min="10504" max="10504" width="27.140625" style="170" customWidth="1"/>
    <col min="10505" max="10505" width="20.7109375" style="170" customWidth="1"/>
    <col min="10506" max="10506" width="20.85546875" style="170" customWidth="1"/>
    <col min="10507" max="10507" width="20.28515625" style="170" customWidth="1"/>
    <col min="10508" max="10508" width="8.85546875" style="170" customWidth="1"/>
    <col min="10509" max="10509" width="9.140625" style="170"/>
    <col min="10510" max="10510" width="11" style="170" bestFit="1" customWidth="1"/>
    <col min="10511" max="10750" width="9.140625" style="170"/>
    <col min="10751" max="10751" width="11.5703125" style="170" customWidth="1"/>
    <col min="10752" max="10752" width="20.5703125" style="170" customWidth="1"/>
    <col min="10753" max="10753" width="6" style="170" customWidth="1"/>
    <col min="10754" max="10754" width="20.7109375" style="170" customWidth="1"/>
    <col min="10755" max="10755" width="20.28515625" style="170" customWidth="1"/>
    <col min="10756" max="10756" width="21.7109375" style="170" customWidth="1"/>
    <col min="10757" max="10757" width="20.7109375" style="170" customWidth="1"/>
    <col min="10758" max="10758" width="22.7109375" style="170" bestFit="1" customWidth="1"/>
    <col min="10759" max="10759" width="24.140625" style="170" customWidth="1"/>
    <col min="10760" max="10760" width="27.140625" style="170" customWidth="1"/>
    <col min="10761" max="10761" width="20.7109375" style="170" customWidth="1"/>
    <col min="10762" max="10762" width="20.85546875" style="170" customWidth="1"/>
    <col min="10763" max="10763" width="20.28515625" style="170" customWidth="1"/>
    <col min="10764" max="10764" width="8.85546875" style="170" customWidth="1"/>
    <col min="10765" max="10765" width="9.140625" style="170"/>
    <col min="10766" max="10766" width="11" style="170" bestFit="1" customWidth="1"/>
    <col min="10767" max="11006" width="9.140625" style="170"/>
    <col min="11007" max="11007" width="11.5703125" style="170" customWidth="1"/>
    <col min="11008" max="11008" width="20.5703125" style="170" customWidth="1"/>
    <col min="11009" max="11009" width="6" style="170" customWidth="1"/>
    <col min="11010" max="11010" width="20.7109375" style="170" customWidth="1"/>
    <col min="11011" max="11011" width="20.28515625" style="170" customWidth="1"/>
    <col min="11012" max="11012" width="21.7109375" style="170" customWidth="1"/>
    <col min="11013" max="11013" width="20.7109375" style="170" customWidth="1"/>
    <col min="11014" max="11014" width="22.7109375" style="170" bestFit="1" customWidth="1"/>
    <col min="11015" max="11015" width="24.140625" style="170" customWidth="1"/>
    <col min="11016" max="11016" width="27.140625" style="170" customWidth="1"/>
    <col min="11017" max="11017" width="20.7109375" style="170" customWidth="1"/>
    <col min="11018" max="11018" width="20.85546875" style="170" customWidth="1"/>
    <col min="11019" max="11019" width="20.28515625" style="170" customWidth="1"/>
    <col min="11020" max="11020" width="8.85546875" style="170" customWidth="1"/>
    <col min="11021" max="11021" width="9.140625" style="170"/>
    <col min="11022" max="11022" width="11" style="170" bestFit="1" customWidth="1"/>
    <col min="11023" max="11262" width="9.140625" style="170"/>
    <col min="11263" max="11263" width="11.5703125" style="170" customWidth="1"/>
    <col min="11264" max="11264" width="20.5703125" style="170" customWidth="1"/>
    <col min="11265" max="11265" width="6" style="170" customWidth="1"/>
    <col min="11266" max="11266" width="20.7109375" style="170" customWidth="1"/>
    <col min="11267" max="11267" width="20.28515625" style="170" customWidth="1"/>
    <col min="11268" max="11268" width="21.7109375" style="170" customWidth="1"/>
    <col min="11269" max="11269" width="20.7109375" style="170" customWidth="1"/>
    <col min="11270" max="11270" width="22.7109375" style="170" bestFit="1" customWidth="1"/>
    <col min="11271" max="11271" width="24.140625" style="170" customWidth="1"/>
    <col min="11272" max="11272" width="27.140625" style="170" customWidth="1"/>
    <col min="11273" max="11273" width="20.7109375" style="170" customWidth="1"/>
    <col min="11274" max="11274" width="20.85546875" style="170" customWidth="1"/>
    <col min="11275" max="11275" width="20.28515625" style="170" customWidth="1"/>
    <col min="11276" max="11276" width="8.85546875" style="170" customWidth="1"/>
    <col min="11277" max="11277" width="9.140625" style="170"/>
    <col min="11278" max="11278" width="11" style="170" bestFit="1" customWidth="1"/>
    <col min="11279" max="11518" width="9.140625" style="170"/>
    <col min="11519" max="11519" width="11.5703125" style="170" customWidth="1"/>
    <col min="11520" max="11520" width="20.5703125" style="170" customWidth="1"/>
    <col min="11521" max="11521" width="6" style="170" customWidth="1"/>
    <col min="11522" max="11522" width="20.7109375" style="170" customWidth="1"/>
    <col min="11523" max="11523" width="20.28515625" style="170" customWidth="1"/>
    <col min="11524" max="11524" width="21.7109375" style="170" customWidth="1"/>
    <col min="11525" max="11525" width="20.7109375" style="170" customWidth="1"/>
    <col min="11526" max="11526" width="22.7109375" style="170" bestFit="1" customWidth="1"/>
    <col min="11527" max="11527" width="24.140625" style="170" customWidth="1"/>
    <col min="11528" max="11528" width="27.140625" style="170" customWidth="1"/>
    <col min="11529" max="11529" width="20.7109375" style="170" customWidth="1"/>
    <col min="11530" max="11530" width="20.85546875" style="170" customWidth="1"/>
    <col min="11531" max="11531" width="20.28515625" style="170" customWidth="1"/>
    <col min="11532" max="11532" width="8.85546875" style="170" customWidth="1"/>
    <col min="11533" max="11533" width="9.140625" style="170"/>
    <col min="11534" max="11534" width="11" style="170" bestFit="1" customWidth="1"/>
    <col min="11535" max="11774" width="9.140625" style="170"/>
    <col min="11775" max="11775" width="11.5703125" style="170" customWidth="1"/>
    <col min="11776" max="11776" width="20.5703125" style="170" customWidth="1"/>
    <col min="11777" max="11777" width="6" style="170" customWidth="1"/>
    <col min="11778" max="11778" width="20.7109375" style="170" customWidth="1"/>
    <col min="11779" max="11779" width="20.28515625" style="170" customWidth="1"/>
    <col min="11780" max="11780" width="21.7109375" style="170" customWidth="1"/>
    <col min="11781" max="11781" width="20.7109375" style="170" customWidth="1"/>
    <col min="11782" max="11782" width="22.7109375" style="170" bestFit="1" customWidth="1"/>
    <col min="11783" max="11783" width="24.140625" style="170" customWidth="1"/>
    <col min="11784" max="11784" width="27.140625" style="170" customWidth="1"/>
    <col min="11785" max="11785" width="20.7109375" style="170" customWidth="1"/>
    <col min="11786" max="11786" width="20.85546875" style="170" customWidth="1"/>
    <col min="11787" max="11787" width="20.28515625" style="170" customWidth="1"/>
    <col min="11788" max="11788" width="8.85546875" style="170" customWidth="1"/>
    <col min="11789" max="11789" width="9.140625" style="170"/>
    <col min="11790" max="11790" width="11" style="170" bestFit="1" customWidth="1"/>
    <col min="11791" max="12030" width="9.140625" style="170"/>
    <col min="12031" max="12031" width="11.5703125" style="170" customWidth="1"/>
    <col min="12032" max="12032" width="20.5703125" style="170" customWidth="1"/>
    <col min="12033" max="12033" width="6" style="170" customWidth="1"/>
    <col min="12034" max="12034" width="20.7109375" style="170" customWidth="1"/>
    <col min="12035" max="12035" width="20.28515625" style="170" customWidth="1"/>
    <col min="12036" max="12036" width="21.7109375" style="170" customWidth="1"/>
    <col min="12037" max="12037" width="20.7109375" style="170" customWidth="1"/>
    <col min="12038" max="12038" width="22.7109375" style="170" bestFit="1" customWidth="1"/>
    <col min="12039" max="12039" width="24.140625" style="170" customWidth="1"/>
    <col min="12040" max="12040" width="27.140625" style="170" customWidth="1"/>
    <col min="12041" max="12041" width="20.7109375" style="170" customWidth="1"/>
    <col min="12042" max="12042" width="20.85546875" style="170" customWidth="1"/>
    <col min="12043" max="12043" width="20.28515625" style="170" customWidth="1"/>
    <col min="12044" max="12044" width="8.85546875" style="170" customWidth="1"/>
    <col min="12045" max="12045" width="9.140625" style="170"/>
    <col min="12046" max="12046" width="11" style="170" bestFit="1" customWidth="1"/>
    <col min="12047" max="12286" width="9.140625" style="170"/>
    <col min="12287" max="12287" width="11.5703125" style="170" customWidth="1"/>
    <col min="12288" max="12288" width="20.5703125" style="170" customWidth="1"/>
    <col min="12289" max="12289" width="6" style="170" customWidth="1"/>
    <col min="12290" max="12290" width="20.7109375" style="170" customWidth="1"/>
    <col min="12291" max="12291" width="20.28515625" style="170" customWidth="1"/>
    <col min="12292" max="12292" width="21.7109375" style="170" customWidth="1"/>
    <col min="12293" max="12293" width="20.7109375" style="170" customWidth="1"/>
    <col min="12294" max="12294" width="22.7109375" style="170" bestFit="1" customWidth="1"/>
    <col min="12295" max="12295" width="24.140625" style="170" customWidth="1"/>
    <col min="12296" max="12296" width="27.140625" style="170" customWidth="1"/>
    <col min="12297" max="12297" width="20.7109375" style="170" customWidth="1"/>
    <col min="12298" max="12298" width="20.85546875" style="170" customWidth="1"/>
    <col min="12299" max="12299" width="20.28515625" style="170" customWidth="1"/>
    <col min="12300" max="12300" width="8.85546875" style="170" customWidth="1"/>
    <col min="12301" max="12301" width="9.140625" style="170"/>
    <col min="12302" max="12302" width="11" style="170" bestFit="1" customWidth="1"/>
    <col min="12303" max="12542" width="9.140625" style="170"/>
    <col min="12543" max="12543" width="11.5703125" style="170" customWidth="1"/>
    <col min="12544" max="12544" width="20.5703125" style="170" customWidth="1"/>
    <col min="12545" max="12545" width="6" style="170" customWidth="1"/>
    <col min="12546" max="12546" width="20.7109375" style="170" customWidth="1"/>
    <col min="12547" max="12547" width="20.28515625" style="170" customWidth="1"/>
    <col min="12548" max="12548" width="21.7109375" style="170" customWidth="1"/>
    <col min="12549" max="12549" width="20.7109375" style="170" customWidth="1"/>
    <col min="12550" max="12550" width="22.7109375" style="170" bestFit="1" customWidth="1"/>
    <col min="12551" max="12551" width="24.140625" style="170" customWidth="1"/>
    <col min="12552" max="12552" width="27.140625" style="170" customWidth="1"/>
    <col min="12553" max="12553" width="20.7109375" style="170" customWidth="1"/>
    <col min="12554" max="12554" width="20.85546875" style="170" customWidth="1"/>
    <col min="12555" max="12555" width="20.28515625" style="170" customWidth="1"/>
    <col min="12556" max="12556" width="8.85546875" style="170" customWidth="1"/>
    <col min="12557" max="12557" width="9.140625" style="170"/>
    <col min="12558" max="12558" width="11" style="170" bestFit="1" customWidth="1"/>
    <col min="12559" max="12798" width="9.140625" style="170"/>
    <col min="12799" max="12799" width="11.5703125" style="170" customWidth="1"/>
    <col min="12800" max="12800" width="20.5703125" style="170" customWidth="1"/>
    <col min="12801" max="12801" width="6" style="170" customWidth="1"/>
    <col min="12802" max="12802" width="20.7109375" style="170" customWidth="1"/>
    <col min="12803" max="12803" width="20.28515625" style="170" customWidth="1"/>
    <col min="12804" max="12804" width="21.7109375" style="170" customWidth="1"/>
    <col min="12805" max="12805" width="20.7109375" style="170" customWidth="1"/>
    <col min="12806" max="12806" width="22.7109375" style="170" bestFit="1" customWidth="1"/>
    <col min="12807" max="12807" width="24.140625" style="170" customWidth="1"/>
    <col min="12808" max="12808" width="27.140625" style="170" customWidth="1"/>
    <col min="12809" max="12809" width="20.7109375" style="170" customWidth="1"/>
    <col min="12810" max="12810" width="20.85546875" style="170" customWidth="1"/>
    <col min="12811" max="12811" width="20.28515625" style="170" customWidth="1"/>
    <col min="12812" max="12812" width="8.85546875" style="170" customWidth="1"/>
    <col min="12813" max="12813" width="9.140625" style="170"/>
    <col min="12814" max="12814" width="11" style="170" bestFit="1" customWidth="1"/>
    <col min="12815" max="13054" width="9.140625" style="170"/>
    <col min="13055" max="13055" width="11.5703125" style="170" customWidth="1"/>
    <col min="13056" max="13056" width="20.5703125" style="170" customWidth="1"/>
    <col min="13057" max="13057" width="6" style="170" customWidth="1"/>
    <col min="13058" max="13058" width="20.7109375" style="170" customWidth="1"/>
    <col min="13059" max="13059" width="20.28515625" style="170" customWidth="1"/>
    <col min="13060" max="13060" width="21.7109375" style="170" customWidth="1"/>
    <col min="13061" max="13061" width="20.7109375" style="170" customWidth="1"/>
    <col min="13062" max="13062" width="22.7109375" style="170" bestFit="1" customWidth="1"/>
    <col min="13063" max="13063" width="24.140625" style="170" customWidth="1"/>
    <col min="13064" max="13064" width="27.140625" style="170" customWidth="1"/>
    <col min="13065" max="13065" width="20.7109375" style="170" customWidth="1"/>
    <col min="13066" max="13066" width="20.85546875" style="170" customWidth="1"/>
    <col min="13067" max="13067" width="20.28515625" style="170" customWidth="1"/>
    <col min="13068" max="13068" width="8.85546875" style="170" customWidth="1"/>
    <col min="13069" max="13069" width="9.140625" style="170"/>
    <col min="13070" max="13070" width="11" style="170" bestFit="1" customWidth="1"/>
    <col min="13071" max="13310" width="9.140625" style="170"/>
    <col min="13311" max="13311" width="11.5703125" style="170" customWidth="1"/>
    <col min="13312" max="13312" width="20.5703125" style="170" customWidth="1"/>
    <col min="13313" max="13313" width="6" style="170" customWidth="1"/>
    <col min="13314" max="13314" width="20.7109375" style="170" customWidth="1"/>
    <col min="13315" max="13315" width="20.28515625" style="170" customWidth="1"/>
    <col min="13316" max="13316" width="21.7109375" style="170" customWidth="1"/>
    <col min="13317" max="13317" width="20.7109375" style="170" customWidth="1"/>
    <col min="13318" max="13318" width="22.7109375" style="170" bestFit="1" customWidth="1"/>
    <col min="13319" max="13319" width="24.140625" style="170" customWidth="1"/>
    <col min="13320" max="13320" width="27.140625" style="170" customWidth="1"/>
    <col min="13321" max="13321" width="20.7109375" style="170" customWidth="1"/>
    <col min="13322" max="13322" width="20.85546875" style="170" customWidth="1"/>
    <col min="13323" max="13323" width="20.28515625" style="170" customWidth="1"/>
    <col min="13324" max="13324" width="8.85546875" style="170" customWidth="1"/>
    <col min="13325" max="13325" width="9.140625" style="170"/>
    <col min="13326" max="13326" width="11" style="170" bestFit="1" customWidth="1"/>
    <col min="13327" max="13566" width="9.140625" style="170"/>
    <col min="13567" max="13567" width="11.5703125" style="170" customWidth="1"/>
    <col min="13568" max="13568" width="20.5703125" style="170" customWidth="1"/>
    <col min="13569" max="13569" width="6" style="170" customWidth="1"/>
    <col min="13570" max="13570" width="20.7109375" style="170" customWidth="1"/>
    <col min="13571" max="13571" width="20.28515625" style="170" customWidth="1"/>
    <col min="13572" max="13572" width="21.7109375" style="170" customWidth="1"/>
    <col min="13573" max="13573" width="20.7109375" style="170" customWidth="1"/>
    <col min="13574" max="13574" width="22.7109375" style="170" bestFit="1" customWidth="1"/>
    <col min="13575" max="13575" width="24.140625" style="170" customWidth="1"/>
    <col min="13576" max="13576" width="27.140625" style="170" customWidth="1"/>
    <col min="13577" max="13577" width="20.7109375" style="170" customWidth="1"/>
    <col min="13578" max="13578" width="20.85546875" style="170" customWidth="1"/>
    <col min="13579" max="13579" width="20.28515625" style="170" customWidth="1"/>
    <col min="13580" max="13580" width="8.85546875" style="170" customWidth="1"/>
    <col min="13581" max="13581" width="9.140625" style="170"/>
    <col min="13582" max="13582" width="11" style="170" bestFit="1" customWidth="1"/>
    <col min="13583" max="13822" width="9.140625" style="170"/>
    <col min="13823" max="13823" width="11.5703125" style="170" customWidth="1"/>
    <col min="13824" max="13824" width="20.5703125" style="170" customWidth="1"/>
    <col min="13825" max="13825" width="6" style="170" customWidth="1"/>
    <col min="13826" max="13826" width="20.7109375" style="170" customWidth="1"/>
    <col min="13827" max="13827" width="20.28515625" style="170" customWidth="1"/>
    <col min="13828" max="13828" width="21.7109375" style="170" customWidth="1"/>
    <col min="13829" max="13829" width="20.7109375" style="170" customWidth="1"/>
    <col min="13830" max="13830" width="22.7109375" style="170" bestFit="1" customWidth="1"/>
    <col min="13831" max="13831" width="24.140625" style="170" customWidth="1"/>
    <col min="13832" max="13832" width="27.140625" style="170" customWidth="1"/>
    <col min="13833" max="13833" width="20.7109375" style="170" customWidth="1"/>
    <col min="13834" max="13834" width="20.85546875" style="170" customWidth="1"/>
    <col min="13835" max="13835" width="20.28515625" style="170" customWidth="1"/>
    <col min="13836" max="13836" width="8.85546875" style="170" customWidth="1"/>
    <col min="13837" max="13837" width="9.140625" style="170"/>
    <col min="13838" max="13838" width="11" style="170" bestFit="1" customWidth="1"/>
    <col min="13839" max="14078" width="9.140625" style="170"/>
    <col min="14079" max="14079" width="11.5703125" style="170" customWidth="1"/>
    <col min="14080" max="14080" width="20.5703125" style="170" customWidth="1"/>
    <col min="14081" max="14081" width="6" style="170" customWidth="1"/>
    <col min="14082" max="14082" width="20.7109375" style="170" customWidth="1"/>
    <col min="14083" max="14083" width="20.28515625" style="170" customWidth="1"/>
    <col min="14084" max="14084" width="21.7109375" style="170" customWidth="1"/>
    <col min="14085" max="14085" width="20.7109375" style="170" customWidth="1"/>
    <col min="14086" max="14086" width="22.7109375" style="170" bestFit="1" customWidth="1"/>
    <col min="14087" max="14087" width="24.140625" style="170" customWidth="1"/>
    <col min="14088" max="14088" width="27.140625" style="170" customWidth="1"/>
    <col min="14089" max="14089" width="20.7109375" style="170" customWidth="1"/>
    <col min="14090" max="14090" width="20.85546875" style="170" customWidth="1"/>
    <col min="14091" max="14091" width="20.28515625" style="170" customWidth="1"/>
    <col min="14092" max="14092" width="8.85546875" style="170" customWidth="1"/>
    <col min="14093" max="14093" width="9.140625" style="170"/>
    <col min="14094" max="14094" width="11" style="170" bestFit="1" customWidth="1"/>
    <col min="14095" max="14334" width="9.140625" style="170"/>
    <col min="14335" max="14335" width="11.5703125" style="170" customWidth="1"/>
    <col min="14336" max="14336" width="20.5703125" style="170" customWidth="1"/>
    <col min="14337" max="14337" width="6" style="170" customWidth="1"/>
    <col min="14338" max="14338" width="20.7109375" style="170" customWidth="1"/>
    <col min="14339" max="14339" width="20.28515625" style="170" customWidth="1"/>
    <col min="14340" max="14340" width="21.7109375" style="170" customWidth="1"/>
    <col min="14341" max="14341" width="20.7109375" style="170" customWidth="1"/>
    <col min="14342" max="14342" width="22.7109375" style="170" bestFit="1" customWidth="1"/>
    <col min="14343" max="14343" width="24.140625" style="170" customWidth="1"/>
    <col min="14344" max="14344" width="27.140625" style="170" customWidth="1"/>
    <col min="14345" max="14345" width="20.7109375" style="170" customWidth="1"/>
    <col min="14346" max="14346" width="20.85546875" style="170" customWidth="1"/>
    <col min="14347" max="14347" width="20.28515625" style="170" customWidth="1"/>
    <col min="14348" max="14348" width="8.85546875" style="170" customWidth="1"/>
    <col min="14349" max="14349" width="9.140625" style="170"/>
    <col min="14350" max="14350" width="11" style="170" bestFit="1" customWidth="1"/>
    <col min="14351" max="14590" width="9.140625" style="170"/>
    <col min="14591" max="14591" width="11.5703125" style="170" customWidth="1"/>
    <col min="14592" max="14592" width="20.5703125" style="170" customWidth="1"/>
    <col min="14593" max="14593" width="6" style="170" customWidth="1"/>
    <col min="14594" max="14594" width="20.7109375" style="170" customWidth="1"/>
    <col min="14595" max="14595" width="20.28515625" style="170" customWidth="1"/>
    <col min="14596" max="14596" width="21.7109375" style="170" customWidth="1"/>
    <col min="14597" max="14597" width="20.7109375" style="170" customWidth="1"/>
    <col min="14598" max="14598" width="22.7109375" style="170" bestFit="1" customWidth="1"/>
    <col min="14599" max="14599" width="24.140625" style="170" customWidth="1"/>
    <col min="14600" max="14600" width="27.140625" style="170" customWidth="1"/>
    <col min="14601" max="14601" width="20.7109375" style="170" customWidth="1"/>
    <col min="14602" max="14602" width="20.85546875" style="170" customWidth="1"/>
    <col min="14603" max="14603" width="20.28515625" style="170" customWidth="1"/>
    <col min="14604" max="14604" width="8.85546875" style="170" customWidth="1"/>
    <col min="14605" max="14605" width="9.140625" style="170"/>
    <col min="14606" max="14606" width="11" style="170" bestFit="1" customWidth="1"/>
    <col min="14607" max="14846" width="9.140625" style="170"/>
    <col min="14847" max="14847" width="11.5703125" style="170" customWidth="1"/>
    <col min="14848" max="14848" width="20.5703125" style="170" customWidth="1"/>
    <col min="14849" max="14849" width="6" style="170" customWidth="1"/>
    <col min="14850" max="14850" width="20.7109375" style="170" customWidth="1"/>
    <col min="14851" max="14851" width="20.28515625" style="170" customWidth="1"/>
    <col min="14852" max="14852" width="21.7109375" style="170" customWidth="1"/>
    <col min="14853" max="14853" width="20.7109375" style="170" customWidth="1"/>
    <col min="14854" max="14854" width="22.7109375" style="170" bestFit="1" customWidth="1"/>
    <col min="14855" max="14855" width="24.140625" style="170" customWidth="1"/>
    <col min="14856" max="14856" width="27.140625" style="170" customWidth="1"/>
    <col min="14857" max="14857" width="20.7109375" style="170" customWidth="1"/>
    <col min="14858" max="14858" width="20.85546875" style="170" customWidth="1"/>
    <col min="14859" max="14859" width="20.28515625" style="170" customWidth="1"/>
    <col min="14860" max="14860" width="8.85546875" style="170" customWidth="1"/>
    <col min="14861" max="14861" width="9.140625" style="170"/>
    <col min="14862" max="14862" width="11" style="170" bestFit="1" customWidth="1"/>
    <col min="14863" max="15102" width="9.140625" style="170"/>
    <col min="15103" max="15103" width="11.5703125" style="170" customWidth="1"/>
    <col min="15104" max="15104" width="20.5703125" style="170" customWidth="1"/>
    <col min="15105" max="15105" width="6" style="170" customWidth="1"/>
    <col min="15106" max="15106" width="20.7109375" style="170" customWidth="1"/>
    <col min="15107" max="15107" width="20.28515625" style="170" customWidth="1"/>
    <col min="15108" max="15108" width="21.7109375" style="170" customWidth="1"/>
    <col min="15109" max="15109" width="20.7109375" style="170" customWidth="1"/>
    <col min="15110" max="15110" width="22.7109375" style="170" bestFit="1" customWidth="1"/>
    <col min="15111" max="15111" width="24.140625" style="170" customWidth="1"/>
    <col min="15112" max="15112" width="27.140625" style="170" customWidth="1"/>
    <col min="15113" max="15113" width="20.7109375" style="170" customWidth="1"/>
    <col min="15114" max="15114" width="20.85546875" style="170" customWidth="1"/>
    <col min="15115" max="15115" width="20.28515625" style="170" customWidth="1"/>
    <col min="15116" max="15116" width="8.85546875" style="170" customWidth="1"/>
    <col min="15117" max="15117" width="9.140625" style="170"/>
    <col min="15118" max="15118" width="11" style="170" bestFit="1" customWidth="1"/>
    <col min="15119" max="15358" width="9.140625" style="170"/>
    <col min="15359" max="15359" width="11.5703125" style="170" customWidth="1"/>
    <col min="15360" max="15360" width="20.5703125" style="170" customWidth="1"/>
    <col min="15361" max="15361" width="6" style="170" customWidth="1"/>
    <col min="15362" max="15362" width="20.7109375" style="170" customWidth="1"/>
    <col min="15363" max="15363" width="20.28515625" style="170" customWidth="1"/>
    <col min="15364" max="15364" width="21.7109375" style="170" customWidth="1"/>
    <col min="15365" max="15365" width="20.7109375" style="170" customWidth="1"/>
    <col min="15366" max="15366" width="22.7109375" style="170" bestFit="1" customWidth="1"/>
    <col min="15367" max="15367" width="24.140625" style="170" customWidth="1"/>
    <col min="15368" max="15368" width="27.140625" style="170" customWidth="1"/>
    <col min="15369" max="15369" width="20.7109375" style="170" customWidth="1"/>
    <col min="15370" max="15370" width="20.85546875" style="170" customWidth="1"/>
    <col min="15371" max="15371" width="20.28515625" style="170" customWidth="1"/>
    <col min="15372" max="15372" width="8.85546875" style="170" customWidth="1"/>
    <col min="15373" max="15373" width="9.140625" style="170"/>
    <col min="15374" max="15374" width="11" style="170" bestFit="1" customWidth="1"/>
    <col min="15375" max="15614" width="9.140625" style="170"/>
    <col min="15615" max="15615" width="11.5703125" style="170" customWidth="1"/>
    <col min="15616" max="15616" width="20.5703125" style="170" customWidth="1"/>
    <col min="15617" max="15617" width="6" style="170" customWidth="1"/>
    <col min="15618" max="15618" width="20.7109375" style="170" customWidth="1"/>
    <col min="15619" max="15619" width="20.28515625" style="170" customWidth="1"/>
    <col min="15620" max="15620" width="21.7109375" style="170" customWidth="1"/>
    <col min="15621" max="15621" width="20.7109375" style="170" customWidth="1"/>
    <col min="15622" max="15622" width="22.7109375" style="170" bestFit="1" customWidth="1"/>
    <col min="15623" max="15623" width="24.140625" style="170" customWidth="1"/>
    <col min="15624" max="15624" width="27.140625" style="170" customWidth="1"/>
    <col min="15625" max="15625" width="20.7109375" style="170" customWidth="1"/>
    <col min="15626" max="15626" width="20.85546875" style="170" customWidth="1"/>
    <col min="15627" max="15627" width="20.28515625" style="170" customWidth="1"/>
    <col min="15628" max="15628" width="8.85546875" style="170" customWidth="1"/>
    <col min="15629" max="15629" width="9.140625" style="170"/>
    <col min="15630" max="15630" width="11" style="170" bestFit="1" customWidth="1"/>
    <col min="15631" max="15870" width="9.140625" style="170"/>
    <col min="15871" max="15871" width="11.5703125" style="170" customWidth="1"/>
    <col min="15872" max="15872" width="20.5703125" style="170" customWidth="1"/>
    <col min="15873" max="15873" width="6" style="170" customWidth="1"/>
    <col min="15874" max="15874" width="20.7109375" style="170" customWidth="1"/>
    <col min="15875" max="15875" width="20.28515625" style="170" customWidth="1"/>
    <col min="15876" max="15876" width="21.7109375" style="170" customWidth="1"/>
    <col min="15877" max="15877" width="20.7109375" style="170" customWidth="1"/>
    <col min="15878" max="15878" width="22.7109375" style="170" bestFit="1" customWidth="1"/>
    <col min="15879" max="15879" width="24.140625" style="170" customWidth="1"/>
    <col min="15880" max="15880" width="27.140625" style="170" customWidth="1"/>
    <col min="15881" max="15881" width="20.7109375" style="170" customWidth="1"/>
    <col min="15882" max="15882" width="20.85546875" style="170" customWidth="1"/>
    <col min="15883" max="15883" width="20.28515625" style="170" customWidth="1"/>
    <col min="15884" max="15884" width="8.85546875" style="170" customWidth="1"/>
    <col min="15885" max="15885" width="9.140625" style="170"/>
    <col min="15886" max="15886" width="11" style="170" bestFit="1" customWidth="1"/>
    <col min="15887" max="16126" width="9.140625" style="170"/>
    <col min="16127" max="16127" width="11.5703125" style="170" customWidth="1"/>
    <col min="16128" max="16128" width="20.5703125" style="170" customWidth="1"/>
    <col min="16129" max="16129" width="6" style="170" customWidth="1"/>
    <col min="16130" max="16130" width="20.7109375" style="170" customWidth="1"/>
    <col min="16131" max="16131" width="20.28515625" style="170" customWidth="1"/>
    <col min="16132" max="16132" width="21.7109375" style="170" customWidth="1"/>
    <col min="16133" max="16133" width="20.7109375" style="170" customWidth="1"/>
    <col min="16134" max="16134" width="22.7109375" style="170" bestFit="1" customWidth="1"/>
    <col min="16135" max="16135" width="24.140625" style="170" customWidth="1"/>
    <col min="16136" max="16136" width="27.140625" style="170" customWidth="1"/>
    <col min="16137" max="16137" width="20.7109375" style="170" customWidth="1"/>
    <col min="16138" max="16138" width="20.85546875" style="170" customWidth="1"/>
    <col min="16139" max="16139" width="20.28515625" style="170" customWidth="1"/>
    <col min="16140" max="16140" width="8.85546875" style="170" customWidth="1"/>
    <col min="16141" max="16141" width="9.140625" style="170"/>
    <col min="16142" max="16142" width="11" style="170" bestFit="1" customWidth="1"/>
    <col min="16143" max="16384" width="9.140625" style="170"/>
  </cols>
  <sheetData>
    <row r="1" spans="1:16" ht="27.75" x14ac:dyDescent="0.4">
      <c r="B1" s="168"/>
      <c r="C1" s="168"/>
      <c r="D1" s="169" t="s">
        <v>1210</v>
      </c>
      <c r="E1" s="169"/>
      <c r="F1" s="169"/>
      <c r="G1" s="169"/>
      <c r="H1" s="169"/>
      <c r="I1" s="169"/>
      <c r="J1" s="169"/>
      <c r="K1" s="169"/>
      <c r="L1" s="169"/>
    </row>
    <row r="2" spans="1:16" ht="18" x14ac:dyDescent="0.25">
      <c r="G2" s="171" t="s">
        <v>1211</v>
      </c>
      <c r="H2" s="172" t="s">
        <v>7</v>
      </c>
      <c r="I2" s="173"/>
    </row>
    <row r="3" spans="1:16" ht="18" x14ac:dyDescent="0.25">
      <c r="D3" s="174"/>
      <c r="G3" s="171" t="s">
        <v>1212</v>
      </c>
      <c r="H3" s="172" t="s">
        <v>5</v>
      </c>
      <c r="I3" s="173"/>
    </row>
    <row r="4" spans="1:16" ht="20.25" customHeight="1" x14ac:dyDescent="0.2"/>
    <row r="5" spans="1:16" ht="48.75" customHeight="1" x14ac:dyDescent="0.2">
      <c r="B5" s="175" t="s">
        <v>1213</v>
      </c>
      <c r="C5" s="175"/>
      <c r="D5" s="175"/>
      <c r="E5" s="175"/>
      <c r="F5" s="175"/>
      <c r="G5" s="175"/>
      <c r="H5" s="175"/>
      <c r="I5" s="175"/>
      <c r="J5" s="175"/>
      <c r="K5" s="175"/>
      <c r="L5" s="175"/>
      <c r="M5" s="175"/>
    </row>
    <row r="6" spans="1:16" ht="70.5" customHeight="1" x14ac:dyDescent="0.2">
      <c r="B6" s="175" t="s">
        <v>1214</v>
      </c>
      <c r="C6" s="175"/>
      <c r="D6" s="175"/>
      <c r="E6" s="175"/>
      <c r="F6" s="175"/>
      <c r="G6" s="175"/>
      <c r="H6" s="175"/>
      <c r="I6" s="175"/>
      <c r="J6" s="175"/>
      <c r="K6" s="175"/>
      <c r="L6" s="175"/>
      <c r="M6" s="175"/>
    </row>
    <row r="7" spans="1:16" ht="70.5" customHeight="1" x14ac:dyDescent="0.2">
      <c r="B7" s="175" t="s">
        <v>1215</v>
      </c>
      <c r="C7" s="175"/>
      <c r="D7" s="175"/>
      <c r="E7" s="175"/>
      <c r="F7" s="175"/>
      <c r="G7" s="175"/>
      <c r="H7" s="175"/>
      <c r="I7" s="175"/>
      <c r="J7" s="175"/>
      <c r="K7" s="175"/>
      <c r="L7" s="175"/>
      <c r="M7" s="175"/>
      <c r="N7" s="176"/>
    </row>
    <row r="8" spans="1:16" ht="56.25" customHeight="1" x14ac:dyDescent="0.2">
      <c r="B8" s="175" t="s">
        <v>1216</v>
      </c>
      <c r="C8" s="175"/>
      <c r="D8" s="175"/>
      <c r="E8" s="175"/>
      <c r="F8" s="175"/>
      <c r="G8" s="175"/>
      <c r="H8" s="175"/>
      <c r="I8" s="175"/>
      <c r="J8" s="175"/>
      <c r="K8" s="175"/>
      <c r="L8" s="175"/>
      <c r="M8" s="175"/>
      <c r="N8" s="176"/>
    </row>
    <row r="9" spans="1:16" ht="6" customHeight="1" x14ac:dyDescent="0.2">
      <c r="B9" s="176"/>
      <c r="C9" s="176"/>
      <c r="D9" s="176"/>
      <c r="E9" s="176"/>
      <c r="F9" s="176"/>
      <c r="G9" s="176"/>
      <c r="H9" s="176"/>
      <c r="I9" s="176"/>
      <c r="J9" s="176"/>
      <c r="K9" s="176"/>
      <c r="L9" s="176"/>
      <c r="M9" s="176"/>
      <c r="N9" s="176"/>
    </row>
    <row r="10" spans="1:16" s="183" customFormat="1" ht="23.25" x14ac:dyDescent="0.35">
      <c r="A10" s="177" t="s">
        <v>1217</v>
      </c>
      <c r="B10" s="178" t="s">
        <v>1217</v>
      </c>
      <c r="C10" s="179"/>
      <c r="D10" s="180"/>
      <c r="E10" s="180"/>
      <c r="F10" s="181"/>
      <c r="G10" s="181"/>
      <c r="H10" s="181"/>
      <c r="I10" s="181"/>
      <c r="J10" s="181"/>
      <c r="K10" s="181"/>
      <c r="L10" s="181"/>
      <c r="M10" s="182"/>
      <c r="N10" s="170"/>
      <c r="O10" s="170"/>
      <c r="P10" s="170"/>
    </row>
    <row r="11" spans="1:16" s="183" customFormat="1" ht="20.25" x14ac:dyDescent="0.3">
      <c r="A11" s="177"/>
      <c r="B11" s="184"/>
      <c r="C11" s="184"/>
      <c r="D11" s="185"/>
      <c r="E11" s="185"/>
      <c r="F11" s="186"/>
      <c r="G11" s="186"/>
      <c r="H11" s="186"/>
      <c r="I11" s="186"/>
      <c r="J11" s="186"/>
      <c r="K11" s="186"/>
      <c r="L11" s="186"/>
    </row>
    <row r="12" spans="1:16" s="191" customFormat="1" ht="22.5" customHeight="1" x14ac:dyDescent="0.3">
      <c r="A12" s="187" t="s">
        <v>1218</v>
      </c>
      <c r="B12" s="188" t="s">
        <v>1219</v>
      </c>
      <c r="C12" s="189" t="s">
        <v>1220</v>
      </c>
      <c r="D12" s="189"/>
      <c r="E12" s="189" t="s">
        <v>1221</v>
      </c>
      <c r="F12" s="189"/>
      <c r="G12" s="188" t="s">
        <v>1222</v>
      </c>
      <c r="H12" s="188" t="s">
        <v>1223</v>
      </c>
      <c r="I12" s="188" t="s">
        <v>1224</v>
      </c>
      <c r="J12" s="190" t="s">
        <v>1225</v>
      </c>
      <c r="K12" s="188" t="s">
        <v>1226</v>
      </c>
      <c r="L12" s="188" t="s">
        <v>1227</v>
      </c>
    </row>
    <row r="13" spans="1:16" s="193" customFormat="1" ht="21.75" customHeight="1" x14ac:dyDescent="0.2">
      <c r="A13" s="192"/>
    </row>
    <row r="14" spans="1:16" s="193" customFormat="1" ht="23.1" customHeight="1" x14ac:dyDescent="0.2">
      <c r="A14" s="192"/>
      <c r="B14" s="194" t="s">
        <v>1228</v>
      </c>
      <c r="C14" s="194" t="s">
        <v>1229</v>
      </c>
      <c r="D14" s="195">
        <v>1750000000</v>
      </c>
      <c r="E14" s="196">
        <v>6.2500000000000003E-3</v>
      </c>
      <c r="F14" s="196"/>
      <c r="G14" s="194" t="s">
        <v>1230</v>
      </c>
      <c r="H14" s="197">
        <v>1.45</v>
      </c>
      <c r="I14" s="198">
        <v>2537500000</v>
      </c>
      <c r="J14" s="199">
        <v>43675</v>
      </c>
      <c r="K14" s="199" t="s">
        <v>1231</v>
      </c>
      <c r="L14" s="194" t="s">
        <v>1232</v>
      </c>
    </row>
    <row r="15" spans="1:16" s="193" customFormat="1" ht="23.1" customHeight="1" x14ac:dyDescent="0.2">
      <c r="A15" s="192"/>
      <c r="B15" s="194" t="s">
        <v>1233</v>
      </c>
      <c r="C15" s="194" t="s">
        <v>1234</v>
      </c>
      <c r="D15" s="195">
        <v>1750000000</v>
      </c>
      <c r="E15" s="196">
        <v>2.2499999999999999E-2</v>
      </c>
      <c r="F15" s="196"/>
      <c r="G15" s="194" t="s">
        <v>1230</v>
      </c>
      <c r="H15" s="197">
        <v>1.0954999999999999</v>
      </c>
      <c r="I15" s="198">
        <v>1917125000</v>
      </c>
      <c r="J15" s="199">
        <v>43733</v>
      </c>
      <c r="K15" s="199" t="s">
        <v>1231</v>
      </c>
      <c r="L15" s="194" t="s">
        <v>1232</v>
      </c>
    </row>
    <row r="16" spans="1:16" s="193" customFormat="1" ht="23.1" customHeight="1" x14ac:dyDescent="0.2">
      <c r="A16" s="192"/>
      <c r="B16" s="194" t="s">
        <v>1235</v>
      </c>
      <c r="C16" s="194" t="s">
        <v>1229</v>
      </c>
      <c r="D16" s="195">
        <v>1000000000</v>
      </c>
      <c r="E16" s="196">
        <v>7.4999999999999997E-3</v>
      </c>
      <c r="F16" s="196"/>
      <c r="G16" s="194" t="s">
        <v>1230</v>
      </c>
      <c r="H16" s="197">
        <v>1.423</v>
      </c>
      <c r="I16" s="198">
        <v>1423000000</v>
      </c>
      <c r="J16" s="199">
        <v>44498</v>
      </c>
      <c r="K16" s="199" t="s">
        <v>1231</v>
      </c>
      <c r="L16" s="194" t="s">
        <v>1232</v>
      </c>
    </row>
    <row r="17" spans="1:12" s="193" customFormat="1" ht="23.1" customHeight="1" x14ac:dyDescent="0.2">
      <c r="A17" s="192"/>
      <c r="B17" s="194" t="s">
        <v>1236</v>
      </c>
      <c r="C17" s="194" t="s">
        <v>1237</v>
      </c>
      <c r="D17" s="195">
        <v>1000000000</v>
      </c>
      <c r="E17" s="200" t="s">
        <v>1238</v>
      </c>
      <c r="F17" s="200"/>
      <c r="G17" s="194" t="s">
        <v>1239</v>
      </c>
      <c r="H17" s="197">
        <v>0.998</v>
      </c>
      <c r="I17" s="198">
        <v>998000000</v>
      </c>
      <c r="J17" s="199">
        <v>43775</v>
      </c>
      <c r="K17" s="199" t="s">
        <v>1231</v>
      </c>
      <c r="L17" s="194" t="s">
        <v>1232</v>
      </c>
    </row>
    <row r="18" spans="1:12" s="193" customFormat="1" ht="23.1" customHeight="1" x14ac:dyDescent="0.2">
      <c r="A18" s="192"/>
      <c r="B18" s="194" t="s">
        <v>1240</v>
      </c>
      <c r="C18" s="194" t="s">
        <v>1234</v>
      </c>
      <c r="D18" s="195">
        <v>1750000000</v>
      </c>
      <c r="E18" s="201">
        <v>1.95E-2</v>
      </c>
      <c r="F18" s="201"/>
      <c r="G18" s="194" t="s">
        <v>1230</v>
      </c>
      <c r="H18" s="197">
        <v>1.2483</v>
      </c>
      <c r="I18" s="198">
        <v>2184525000</v>
      </c>
      <c r="J18" s="199">
        <v>43923</v>
      </c>
      <c r="K18" s="199" t="s">
        <v>1231</v>
      </c>
      <c r="L18" s="194" t="s">
        <v>1232</v>
      </c>
    </row>
    <row r="19" spans="1:12" s="193" customFormat="1" ht="23.1" customHeight="1" x14ac:dyDescent="0.2">
      <c r="A19" s="192"/>
      <c r="B19" s="194" t="s">
        <v>1241</v>
      </c>
      <c r="C19" s="194" t="s">
        <v>1229</v>
      </c>
      <c r="D19" s="195">
        <v>1250000000</v>
      </c>
      <c r="E19" s="201">
        <v>2.5000000000000001E-3</v>
      </c>
      <c r="F19" s="201"/>
      <c r="G19" s="194" t="s">
        <v>1230</v>
      </c>
      <c r="H19" s="197">
        <v>1.3158697399999999</v>
      </c>
      <c r="I19" s="198">
        <v>1644837174.9999998</v>
      </c>
      <c r="J19" s="199">
        <v>44678</v>
      </c>
      <c r="K19" s="199" t="s">
        <v>1231</v>
      </c>
      <c r="L19" s="194" t="s">
        <v>1232</v>
      </c>
    </row>
    <row r="20" spans="1:12" s="193" customFormat="1" ht="23.1" customHeight="1" x14ac:dyDescent="0.2">
      <c r="A20" s="192"/>
      <c r="B20" s="194" t="s">
        <v>1242</v>
      </c>
      <c r="C20" s="194" t="s">
        <v>1229</v>
      </c>
      <c r="D20" s="195">
        <v>1250000000</v>
      </c>
      <c r="E20" s="201">
        <v>5.0000000000000001E-3</v>
      </c>
      <c r="F20" s="201"/>
      <c r="G20" s="194" t="s">
        <v>1230</v>
      </c>
      <c r="H20" s="197">
        <v>1.393464</v>
      </c>
      <c r="I20" s="198">
        <v>1741830000</v>
      </c>
      <c r="J20" s="199">
        <v>43997</v>
      </c>
      <c r="K20" s="199" t="s">
        <v>1231</v>
      </c>
      <c r="L20" s="194" t="s">
        <v>1232</v>
      </c>
    </row>
    <row r="21" spans="1:12" s="193" customFormat="1" ht="23.1" customHeight="1" x14ac:dyDescent="0.2">
      <c r="A21" s="192"/>
      <c r="B21" s="194" t="s">
        <v>1243</v>
      </c>
      <c r="C21" s="194" t="s">
        <v>1229</v>
      </c>
      <c r="D21" s="195">
        <v>1000000000</v>
      </c>
      <c r="E21" s="201">
        <v>3.7499999999999999E-3</v>
      </c>
      <c r="F21" s="201"/>
      <c r="G21" s="194" t="s">
        <v>1230</v>
      </c>
      <c r="H21" s="197">
        <v>1.5035000000000001</v>
      </c>
      <c r="I21" s="198">
        <v>1503500000</v>
      </c>
      <c r="J21" s="199">
        <v>44208</v>
      </c>
      <c r="K21" s="199" t="s">
        <v>1231</v>
      </c>
      <c r="L21" s="194" t="s">
        <v>1232</v>
      </c>
    </row>
    <row r="22" spans="1:12" s="193" customFormat="1" ht="23.1" customHeight="1" x14ac:dyDescent="0.2">
      <c r="A22" s="192"/>
      <c r="B22" s="194" t="s">
        <v>1244</v>
      </c>
      <c r="C22" s="194" t="s">
        <v>1245</v>
      </c>
      <c r="D22" s="195">
        <v>400000000</v>
      </c>
      <c r="E22" s="201" t="s">
        <v>1246</v>
      </c>
      <c r="F22" s="201"/>
      <c r="G22" s="194" t="s">
        <v>1239</v>
      </c>
      <c r="H22" s="197">
        <v>2.0216599999999998</v>
      </c>
      <c r="I22" s="198">
        <v>808663999.99999988</v>
      </c>
      <c r="J22" s="199">
        <v>43497</v>
      </c>
      <c r="K22" s="199" t="s">
        <v>1231</v>
      </c>
      <c r="L22" s="194" t="s">
        <v>1232</v>
      </c>
    </row>
    <row r="23" spans="1:12" s="193" customFormat="1" ht="23.1" customHeight="1" x14ac:dyDescent="0.2">
      <c r="A23" s="192"/>
      <c r="B23" s="194" t="s">
        <v>1247</v>
      </c>
      <c r="C23" s="194" t="s">
        <v>1234</v>
      </c>
      <c r="D23" s="195">
        <v>1750000000</v>
      </c>
      <c r="E23" s="201">
        <v>2.2499999999999999E-2</v>
      </c>
      <c r="F23" s="201"/>
      <c r="G23" s="194" t="s">
        <v>1230</v>
      </c>
      <c r="H23" s="197">
        <v>1.3274999999999999</v>
      </c>
      <c r="I23" s="198">
        <v>2323125000</v>
      </c>
      <c r="J23" s="199">
        <v>44270</v>
      </c>
      <c r="K23" s="199" t="s">
        <v>1231</v>
      </c>
      <c r="L23" s="194" t="s">
        <v>1232</v>
      </c>
    </row>
    <row r="24" spans="1:12" s="193" customFormat="1" ht="23.1" customHeight="1" x14ac:dyDescent="0.2">
      <c r="A24" s="192"/>
      <c r="B24" s="194" t="s">
        <v>1248</v>
      </c>
      <c r="C24" s="194" t="s">
        <v>1234</v>
      </c>
      <c r="D24" s="195">
        <v>500000000</v>
      </c>
      <c r="E24" s="201">
        <v>2.2499999999999999E-2</v>
      </c>
      <c r="F24" s="201"/>
      <c r="G24" s="194" t="s">
        <v>1230</v>
      </c>
      <c r="H24" s="197">
        <v>1.284</v>
      </c>
      <c r="I24" s="198">
        <v>642000000</v>
      </c>
      <c r="J24" s="199">
        <v>44270</v>
      </c>
      <c r="K24" s="199" t="s">
        <v>1231</v>
      </c>
      <c r="L24" s="194" t="s">
        <v>1232</v>
      </c>
    </row>
    <row r="25" spans="1:12" s="193" customFormat="1" ht="23.1" customHeight="1" x14ac:dyDescent="0.2">
      <c r="A25" s="192"/>
      <c r="B25" s="194" t="s">
        <v>1249</v>
      </c>
      <c r="C25" s="194" t="s">
        <v>1229</v>
      </c>
      <c r="D25" s="195">
        <v>1000000000</v>
      </c>
      <c r="E25" s="201">
        <v>3.7499999999999999E-3</v>
      </c>
      <c r="F25" s="201"/>
      <c r="G25" s="194" t="s">
        <v>1230</v>
      </c>
      <c r="H25" s="197">
        <v>1.4373</v>
      </c>
      <c r="I25" s="198">
        <v>1437300000</v>
      </c>
      <c r="J25" s="199">
        <v>45043</v>
      </c>
      <c r="K25" s="199" t="s">
        <v>1231</v>
      </c>
      <c r="L25" s="194" t="s">
        <v>1232</v>
      </c>
    </row>
    <row r="26" spans="1:12" s="193" customFormat="1" ht="23.1" customHeight="1" x14ac:dyDescent="0.2">
      <c r="A26" s="192"/>
      <c r="B26" s="194" t="s">
        <v>1250</v>
      </c>
      <c r="C26" s="194" t="s">
        <v>1251</v>
      </c>
      <c r="D26" s="195">
        <v>1500000000</v>
      </c>
      <c r="E26" s="201">
        <v>1.6799999999999999E-2</v>
      </c>
      <c r="F26" s="201"/>
      <c r="G26" s="194" t="s">
        <v>1230</v>
      </c>
      <c r="H26" s="197">
        <v>1</v>
      </c>
      <c r="I26" s="198">
        <v>1500000000</v>
      </c>
      <c r="J26" s="199">
        <v>44355</v>
      </c>
      <c r="K26" s="199" t="s">
        <v>1231</v>
      </c>
      <c r="L26" s="194" t="s">
        <v>1232</v>
      </c>
    </row>
    <row r="27" spans="1:12" s="193" customFormat="1" ht="23.1" customHeight="1" x14ac:dyDescent="0.2">
      <c r="A27" s="192"/>
      <c r="B27" s="194" t="s">
        <v>1252</v>
      </c>
      <c r="C27" s="194" t="s">
        <v>1251</v>
      </c>
      <c r="D27" s="195">
        <v>1000000000</v>
      </c>
      <c r="E27" s="201">
        <v>1.6799999999999999E-2</v>
      </c>
      <c r="F27" s="201"/>
      <c r="G27" s="194" t="s">
        <v>1230</v>
      </c>
      <c r="H27" s="197">
        <v>1</v>
      </c>
      <c r="I27" s="198">
        <v>1000000000</v>
      </c>
      <c r="J27" s="199">
        <v>44355</v>
      </c>
      <c r="K27" s="199" t="s">
        <v>1231</v>
      </c>
      <c r="L27" s="194" t="s">
        <v>1232</v>
      </c>
    </row>
    <row r="28" spans="1:12" s="193" customFormat="1" ht="23.1" customHeight="1" x14ac:dyDescent="0.2">
      <c r="A28" s="192"/>
      <c r="B28" s="194" t="s">
        <v>1253</v>
      </c>
      <c r="C28" s="194" t="s">
        <v>1251</v>
      </c>
      <c r="D28" s="195">
        <v>500000000</v>
      </c>
      <c r="E28" s="201">
        <v>1.6799999999999999E-2</v>
      </c>
      <c r="F28" s="201"/>
      <c r="G28" s="194" t="s">
        <v>1230</v>
      </c>
      <c r="H28" s="197">
        <v>1</v>
      </c>
      <c r="I28" s="198">
        <v>500000000</v>
      </c>
      <c r="J28" s="199">
        <v>44355</v>
      </c>
      <c r="K28" s="199" t="s">
        <v>1231</v>
      </c>
      <c r="L28" s="194" t="s">
        <v>1232</v>
      </c>
    </row>
    <row r="29" spans="1:12" s="193" customFormat="1" ht="23.1" customHeight="1" x14ac:dyDescent="0.2">
      <c r="A29" s="192"/>
      <c r="B29" s="194" t="s">
        <v>1254</v>
      </c>
      <c r="C29" s="194" t="s">
        <v>1234</v>
      </c>
      <c r="D29" s="195">
        <v>1750000000</v>
      </c>
      <c r="E29" s="202">
        <v>2.5000000000000001E-2</v>
      </c>
      <c r="F29" s="202"/>
      <c r="G29" s="194" t="s">
        <v>1230</v>
      </c>
      <c r="H29" s="197">
        <v>1.3226</v>
      </c>
      <c r="I29" s="198">
        <v>2314550000</v>
      </c>
      <c r="J29" s="199">
        <v>44579</v>
      </c>
      <c r="K29" s="199" t="s">
        <v>1231</v>
      </c>
      <c r="L29" s="194" t="s">
        <v>1232</v>
      </c>
    </row>
    <row r="30" spans="1:12" s="193" customFormat="1" ht="23.1" customHeight="1" x14ac:dyDescent="0.2">
      <c r="A30" s="192"/>
      <c r="B30" s="194" t="s">
        <v>1255</v>
      </c>
      <c r="C30" s="194" t="s">
        <v>1245</v>
      </c>
      <c r="D30" s="195">
        <v>250000000</v>
      </c>
      <c r="E30" s="202">
        <v>0.01</v>
      </c>
      <c r="F30" s="202"/>
      <c r="G30" s="194" t="s">
        <v>1230</v>
      </c>
      <c r="H30" s="197">
        <v>1.6426716800000001</v>
      </c>
      <c r="I30" s="198">
        <v>410667920</v>
      </c>
      <c r="J30" s="199">
        <v>44543</v>
      </c>
      <c r="K30" s="199" t="s">
        <v>1231</v>
      </c>
      <c r="L30" s="194" t="s">
        <v>1232</v>
      </c>
    </row>
    <row r="31" spans="1:12" s="193" customFormat="1" ht="23.1" customHeight="1" x14ac:dyDescent="0.2">
      <c r="A31" s="192"/>
      <c r="B31" s="194" t="s">
        <v>1256</v>
      </c>
      <c r="C31" s="194" t="s">
        <v>1229</v>
      </c>
      <c r="D31" s="195">
        <v>1250000000</v>
      </c>
      <c r="E31" s="202">
        <v>5.0000000000000001E-3</v>
      </c>
      <c r="F31" s="202"/>
      <c r="G31" s="194" t="s">
        <v>1230</v>
      </c>
      <c r="H31" s="197">
        <v>1.4392</v>
      </c>
      <c r="I31" s="198">
        <v>1799000000</v>
      </c>
      <c r="J31" s="199">
        <v>45385</v>
      </c>
      <c r="K31" s="199" t="s">
        <v>1231</v>
      </c>
      <c r="L31" s="194" t="s">
        <v>1232</v>
      </c>
    </row>
    <row r="32" spans="1:12" s="193" customFormat="1" ht="23.1" customHeight="1" x14ac:dyDescent="0.2">
      <c r="A32" s="192"/>
      <c r="B32" s="194" t="s">
        <v>1257</v>
      </c>
      <c r="C32" s="194" t="s">
        <v>1245</v>
      </c>
      <c r="D32" s="195">
        <v>500000000</v>
      </c>
      <c r="E32" s="202" t="s">
        <v>1258</v>
      </c>
      <c r="F32" s="202"/>
      <c r="G32" s="194" t="s">
        <v>1239</v>
      </c>
      <c r="H32" s="197">
        <v>1.7358</v>
      </c>
      <c r="I32" s="198">
        <v>867900000</v>
      </c>
      <c r="J32" s="199">
        <v>44956</v>
      </c>
      <c r="K32" s="199" t="s">
        <v>1231</v>
      </c>
      <c r="L32" s="194" t="s">
        <v>1232</v>
      </c>
    </row>
    <row r="33" spans="1:12" s="193" customFormat="1" ht="23.1" customHeight="1" x14ac:dyDescent="0.2">
      <c r="A33" s="192"/>
      <c r="B33" s="194" t="s">
        <v>1259</v>
      </c>
      <c r="C33" s="194" t="s">
        <v>1229</v>
      </c>
      <c r="D33" s="195">
        <v>1250000000</v>
      </c>
      <c r="E33" s="202">
        <v>2.5000000000000001E-3</v>
      </c>
      <c r="F33" s="202"/>
      <c r="G33" s="194" t="s">
        <v>1230</v>
      </c>
      <c r="H33" s="197">
        <v>1.59633</v>
      </c>
      <c r="I33" s="198">
        <v>1995412500</v>
      </c>
      <c r="J33" s="199">
        <v>44938</v>
      </c>
      <c r="K33" s="199" t="s">
        <v>1231</v>
      </c>
      <c r="L33" s="194" t="s">
        <v>1232</v>
      </c>
    </row>
    <row r="34" spans="1:12" s="193" customFormat="1" ht="23.1" customHeight="1" x14ac:dyDescent="0.2">
      <c r="A34" s="192"/>
      <c r="B34" s="194" t="s">
        <v>1260</v>
      </c>
      <c r="C34" s="194" t="s">
        <v>1229</v>
      </c>
      <c r="D34" s="195">
        <v>1000000000</v>
      </c>
      <c r="E34" s="202">
        <v>6.2500000000000003E-3</v>
      </c>
      <c r="F34" s="202"/>
      <c r="G34" s="194" t="s">
        <v>1230</v>
      </c>
      <c r="H34" s="197">
        <v>1.4984999999999999</v>
      </c>
      <c r="I34" s="198">
        <v>1498500000</v>
      </c>
      <c r="J34" s="199">
        <v>45814</v>
      </c>
      <c r="K34" s="199" t="s">
        <v>1231</v>
      </c>
      <c r="L34" s="194" t="s">
        <v>1232</v>
      </c>
    </row>
    <row r="35" spans="1:12" s="193" customFormat="1" ht="23.1" customHeight="1" x14ac:dyDescent="0.2">
      <c r="A35" s="192"/>
      <c r="B35" s="194" t="s">
        <v>1261</v>
      </c>
      <c r="C35" s="194" t="s">
        <v>1245</v>
      </c>
      <c r="D35" s="195">
        <v>1000000000</v>
      </c>
      <c r="E35" s="202" t="s">
        <v>1262</v>
      </c>
      <c r="F35" s="202"/>
      <c r="G35" s="194" t="s">
        <v>1263</v>
      </c>
      <c r="H35" s="197">
        <v>1.7170000000000001</v>
      </c>
      <c r="I35" s="198">
        <v>1717000000</v>
      </c>
      <c r="J35" s="199">
        <v>44354</v>
      </c>
      <c r="K35" s="199" t="s">
        <v>1231</v>
      </c>
      <c r="L35" s="194" t="s">
        <v>1232</v>
      </c>
    </row>
    <row r="36" spans="1:12" s="193" customFormat="1" ht="23.1" customHeight="1" x14ac:dyDescent="0.2">
      <c r="A36" s="192"/>
      <c r="B36" s="194" t="s">
        <v>1264</v>
      </c>
      <c r="C36" s="194" t="s">
        <v>1251</v>
      </c>
      <c r="D36" s="195">
        <v>750000000</v>
      </c>
      <c r="E36" s="202" t="s">
        <v>1265</v>
      </c>
      <c r="F36" s="202"/>
      <c r="G36" s="194" t="s">
        <v>1263</v>
      </c>
      <c r="H36" s="197">
        <v>1</v>
      </c>
      <c r="I36" s="198">
        <v>750000000</v>
      </c>
      <c r="J36" s="199">
        <v>45105</v>
      </c>
      <c r="K36" s="199" t="s">
        <v>1231</v>
      </c>
      <c r="L36" s="194" t="s">
        <v>1232</v>
      </c>
    </row>
    <row r="37" spans="1:12" s="193" customFormat="1" ht="20.25" x14ac:dyDescent="0.2">
      <c r="A37" s="192"/>
      <c r="B37" s="194" t="s">
        <v>1266</v>
      </c>
      <c r="C37" s="194" t="s">
        <v>1234</v>
      </c>
      <c r="D37" s="195">
        <v>2000000000</v>
      </c>
      <c r="E37" s="203" t="s">
        <v>1267</v>
      </c>
      <c r="F37" s="203"/>
      <c r="G37" s="194" t="s">
        <v>1230</v>
      </c>
      <c r="H37" s="197">
        <v>1.2949999999999999</v>
      </c>
      <c r="I37" s="198">
        <v>2590000000</v>
      </c>
      <c r="J37" s="199">
        <v>44491</v>
      </c>
      <c r="K37" s="199" t="s">
        <v>1231</v>
      </c>
      <c r="L37" s="194" t="s">
        <v>1232</v>
      </c>
    </row>
    <row r="38" spans="1:12" s="193" customFormat="1" ht="21.75" customHeight="1" x14ac:dyDescent="0.2">
      <c r="A38" s="192"/>
    </row>
    <row r="39" spans="1:12" s="193" customFormat="1" ht="26.25" customHeight="1" x14ac:dyDescent="0.3">
      <c r="A39" s="192"/>
      <c r="B39" s="204" t="s">
        <v>1268</v>
      </c>
      <c r="C39" s="204"/>
      <c r="D39" s="205"/>
      <c r="E39" s="205"/>
      <c r="F39" s="191"/>
      <c r="G39" s="191"/>
      <c r="H39" s="206"/>
      <c r="I39" s="207">
        <v>36104436595</v>
      </c>
    </row>
    <row r="40" spans="1:12" s="193" customFormat="1" ht="26.25" customHeight="1" x14ac:dyDescent="0.3">
      <c r="A40" s="192"/>
      <c r="B40" s="204"/>
      <c r="C40" s="204"/>
      <c r="D40" s="205"/>
      <c r="E40" s="205"/>
      <c r="F40" s="191"/>
      <c r="G40" s="191"/>
      <c r="H40" s="206"/>
      <c r="I40" s="207"/>
    </row>
    <row r="41" spans="1:12" s="193" customFormat="1" ht="20.25" x14ac:dyDescent="0.3">
      <c r="A41" s="192" t="s">
        <v>1269</v>
      </c>
      <c r="B41" s="205" t="s">
        <v>1270</v>
      </c>
      <c r="C41" s="205"/>
      <c r="D41" s="205"/>
      <c r="E41" s="205"/>
      <c r="F41" s="191"/>
      <c r="G41" s="191"/>
      <c r="H41" s="191"/>
      <c r="I41" s="208">
        <v>52488098504.959373</v>
      </c>
      <c r="J41" s="209"/>
      <c r="K41" s="210"/>
    </row>
    <row r="42" spans="1:12" s="193" customFormat="1" ht="21.75" customHeight="1" x14ac:dyDescent="0.2">
      <c r="A42" s="192"/>
    </row>
    <row r="43" spans="1:12" s="193" customFormat="1" ht="22.5" customHeight="1" x14ac:dyDescent="0.3">
      <c r="A43" s="192" t="s">
        <v>1271</v>
      </c>
      <c r="B43" s="211" t="s">
        <v>1272</v>
      </c>
      <c r="C43" s="211"/>
      <c r="D43" s="191"/>
      <c r="E43" s="191"/>
      <c r="F43" s="191"/>
      <c r="G43" s="191"/>
      <c r="H43" s="191"/>
      <c r="I43" s="212">
        <v>32.761357883490106</v>
      </c>
      <c r="K43" s="210"/>
    </row>
    <row r="44" spans="1:12" s="193" customFormat="1" ht="22.5" customHeight="1" x14ac:dyDescent="0.3">
      <c r="A44" s="192"/>
      <c r="B44" s="211" t="s">
        <v>1273</v>
      </c>
      <c r="C44" s="211"/>
      <c r="D44" s="191"/>
      <c r="E44" s="191"/>
      <c r="F44" s="191"/>
      <c r="G44" s="191"/>
      <c r="H44" s="191"/>
      <c r="I44" s="212">
        <v>30.151990452786141</v>
      </c>
      <c r="J44" s="213"/>
      <c r="K44" s="210"/>
    </row>
    <row r="45" spans="1:12" s="193" customFormat="1" ht="21.75" customHeight="1" x14ac:dyDescent="0.2">
      <c r="A45" s="192"/>
    </row>
    <row r="46" spans="1:12" s="193" customFormat="1" ht="21.75" customHeight="1" x14ac:dyDescent="0.2">
      <c r="A46" s="192"/>
    </row>
    <row r="47" spans="1:12" s="193" customFormat="1" ht="22.5" customHeight="1" x14ac:dyDescent="0.3">
      <c r="A47" s="192" t="s">
        <v>1274</v>
      </c>
      <c r="B47" s="214" t="s">
        <v>1275</v>
      </c>
      <c r="C47" s="215"/>
      <c r="D47" s="216"/>
      <c r="E47" s="216"/>
    </row>
    <row r="48" spans="1:12" s="193" customFormat="1" ht="20.25" customHeight="1" x14ac:dyDescent="0.3">
      <c r="A48" s="192"/>
      <c r="B48" s="211" t="s">
        <v>1276</v>
      </c>
      <c r="C48" s="211"/>
      <c r="D48" s="211"/>
      <c r="E48" s="211"/>
      <c r="F48" s="211"/>
      <c r="G48" s="211"/>
      <c r="H48" s="191"/>
      <c r="I48" s="211" t="s">
        <v>3</v>
      </c>
    </row>
    <row r="49" spans="1:16" s="193" customFormat="1" ht="20.25" customHeight="1" x14ac:dyDescent="0.3">
      <c r="A49" s="192"/>
      <c r="B49" s="211" t="s">
        <v>1277</v>
      </c>
      <c r="C49" s="211"/>
      <c r="D49" s="211"/>
      <c r="E49" s="211"/>
      <c r="F49" s="211"/>
      <c r="G49" s="211"/>
      <c r="H49" s="191"/>
      <c r="I49" s="211" t="s">
        <v>3</v>
      </c>
    </row>
    <row r="50" spans="1:16" s="193" customFormat="1" ht="20.25" customHeight="1" x14ac:dyDescent="0.3">
      <c r="A50" s="192"/>
      <c r="B50" s="211" t="s">
        <v>1278</v>
      </c>
      <c r="C50" s="211"/>
      <c r="D50" s="211"/>
      <c r="E50" s="211"/>
      <c r="F50" s="211"/>
      <c r="G50" s="211"/>
      <c r="H50" s="191"/>
      <c r="I50" s="211" t="s">
        <v>3</v>
      </c>
    </row>
    <row r="51" spans="1:16" s="193" customFormat="1" ht="20.25" customHeight="1" x14ac:dyDescent="0.3">
      <c r="A51" s="192"/>
      <c r="B51" s="211" t="s">
        <v>1279</v>
      </c>
      <c r="C51" s="211"/>
      <c r="D51" s="211"/>
      <c r="E51" s="211"/>
      <c r="F51" s="211"/>
      <c r="G51" s="211"/>
      <c r="H51" s="191"/>
      <c r="I51" s="211" t="s">
        <v>1280</v>
      </c>
    </row>
    <row r="52" spans="1:16" s="193" customFormat="1" ht="20.25" customHeight="1" x14ac:dyDescent="0.3">
      <c r="A52" s="192"/>
      <c r="B52" s="211" t="s">
        <v>1281</v>
      </c>
      <c r="C52" s="211"/>
      <c r="D52" s="211"/>
      <c r="E52" s="211"/>
      <c r="F52" s="211"/>
      <c r="G52" s="211"/>
      <c r="H52" s="191"/>
      <c r="I52" s="211" t="s">
        <v>1282</v>
      </c>
    </row>
    <row r="53" spans="1:16" s="193" customFormat="1" ht="20.25" customHeight="1" x14ac:dyDescent="0.3">
      <c r="A53" s="192"/>
      <c r="B53" s="211" t="s">
        <v>1283</v>
      </c>
      <c r="C53" s="211"/>
      <c r="D53" s="211"/>
      <c r="E53" s="211"/>
      <c r="F53" s="211"/>
      <c r="G53" s="211"/>
      <c r="H53" s="191"/>
      <c r="I53" s="211" t="s">
        <v>1284</v>
      </c>
    </row>
    <row r="54" spans="1:16" s="218" customFormat="1" ht="20.25" customHeight="1" x14ac:dyDescent="0.3">
      <c r="A54" s="192"/>
      <c r="B54" s="211" t="s">
        <v>1285</v>
      </c>
      <c r="C54" s="211"/>
      <c r="D54" s="211"/>
      <c r="E54" s="211"/>
      <c r="F54" s="211"/>
      <c r="G54" s="211"/>
      <c r="H54" s="217"/>
      <c r="I54" s="211" t="s">
        <v>1286</v>
      </c>
      <c r="J54" s="193"/>
      <c r="K54" s="193"/>
      <c r="L54" s="193"/>
      <c r="M54" s="193"/>
      <c r="N54" s="193"/>
      <c r="O54" s="193"/>
      <c r="P54" s="193"/>
    </row>
    <row r="55" spans="1:16" s="193" customFormat="1" ht="20.25" customHeight="1" x14ac:dyDescent="0.3">
      <c r="A55" s="219"/>
      <c r="B55" s="217" t="s">
        <v>1287</v>
      </c>
      <c r="C55" s="217"/>
      <c r="D55" s="217"/>
      <c r="E55" s="217"/>
      <c r="F55" s="217"/>
      <c r="G55" s="217"/>
      <c r="H55" s="191"/>
      <c r="I55" s="217" t="s">
        <v>1288</v>
      </c>
      <c r="J55" s="218"/>
      <c r="K55" s="218"/>
      <c r="L55" s="218"/>
      <c r="M55" s="218"/>
      <c r="N55" s="218"/>
      <c r="O55" s="218"/>
      <c r="P55" s="218"/>
    </row>
    <row r="56" spans="1:16" s="193" customFormat="1" ht="20.25" customHeight="1" x14ac:dyDescent="0.3">
      <c r="A56" s="219"/>
      <c r="B56" s="217"/>
      <c r="C56" s="217"/>
      <c r="D56" s="217"/>
      <c r="E56" s="217"/>
      <c r="F56" s="217"/>
      <c r="G56" s="217"/>
      <c r="H56" s="191"/>
      <c r="I56" s="217"/>
      <c r="J56" s="218"/>
      <c r="K56" s="218"/>
      <c r="L56" s="218"/>
      <c r="M56" s="218"/>
      <c r="N56" s="218"/>
      <c r="O56" s="218"/>
      <c r="P56" s="218"/>
    </row>
    <row r="57" spans="1:16" s="193" customFormat="1" ht="21.75" customHeight="1" x14ac:dyDescent="0.2">
      <c r="A57" s="192"/>
    </row>
    <row r="58" spans="1:16" s="193" customFormat="1" ht="22.5" customHeight="1" x14ac:dyDescent="0.3">
      <c r="A58" s="192" t="s">
        <v>1289</v>
      </c>
      <c r="B58" s="214" t="s">
        <v>1290</v>
      </c>
      <c r="C58" s="215"/>
      <c r="D58" s="216"/>
      <c r="E58" s="216"/>
    </row>
    <row r="59" spans="1:16" s="193" customFormat="1" ht="20.25" customHeight="1" x14ac:dyDescent="0.3">
      <c r="A59" s="192"/>
      <c r="B59" s="220" t="s">
        <v>1291</v>
      </c>
      <c r="C59" s="220"/>
      <c r="D59" s="191"/>
      <c r="E59" s="191"/>
      <c r="F59" s="191"/>
      <c r="G59" s="191"/>
      <c r="H59" s="191"/>
      <c r="I59" s="221">
        <v>38035581583.927841</v>
      </c>
    </row>
    <row r="60" spans="1:16" s="193" customFormat="1" ht="20.25" customHeight="1" x14ac:dyDescent="0.3">
      <c r="A60" s="192"/>
      <c r="B60" s="220" t="s">
        <v>1292</v>
      </c>
      <c r="C60" s="220"/>
      <c r="D60" s="191"/>
      <c r="E60" s="191"/>
      <c r="F60" s="191"/>
      <c r="G60" s="191"/>
      <c r="H60" s="191"/>
      <c r="I60" s="221">
        <v>11704747929.222145</v>
      </c>
    </row>
    <row r="61" spans="1:16" s="193" customFormat="1" ht="20.25" customHeight="1" thickBot="1" x14ac:dyDescent="0.35">
      <c r="A61" s="192"/>
      <c r="B61" s="222" t="s">
        <v>1293</v>
      </c>
      <c r="C61" s="222"/>
      <c r="D61" s="223"/>
      <c r="E61" s="223"/>
      <c r="F61" s="191"/>
      <c r="G61" s="191"/>
      <c r="H61" s="191"/>
      <c r="I61" s="224">
        <v>49740329513.150002</v>
      </c>
      <c r="J61" s="193" t="s">
        <v>1744</v>
      </c>
    </row>
    <row r="62" spans="1:16" s="193" customFormat="1" ht="21.75" customHeight="1" thickTop="1" x14ac:dyDescent="0.2">
      <c r="A62" s="192"/>
    </row>
    <row r="63" spans="1:16" s="193" customFormat="1" ht="21.75" customHeight="1" x14ac:dyDescent="0.2">
      <c r="A63" s="192"/>
    </row>
    <row r="64" spans="1:16" s="193" customFormat="1" ht="22.5" customHeight="1" x14ac:dyDescent="0.3">
      <c r="A64" s="192" t="s">
        <v>1294</v>
      </c>
      <c r="B64" s="214" t="s">
        <v>1295</v>
      </c>
      <c r="C64" s="214"/>
      <c r="D64" s="214"/>
      <c r="E64" s="214"/>
      <c r="F64" s="191"/>
      <c r="G64" s="191"/>
      <c r="H64" s="191"/>
      <c r="I64" s="191"/>
    </row>
    <row r="65" spans="1:16" s="193" customFormat="1" ht="21" customHeight="1" x14ac:dyDescent="0.3">
      <c r="A65" s="192"/>
      <c r="B65" s="191" t="s">
        <v>1296</v>
      </c>
      <c r="C65" s="191"/>
      <c r="D65" s="191"/>
      <c r="E65" s="191"/>
      <c r="F65" s="191"/>
      <c r="G65" s="191"/>
      <c r="H65" s="191"/>
      <c r="I65" s="225" t="s">
        <v>1297</v>
      </c>
      <c r="J65" s="226"/>
    </row>
    <row r="66" spans="1:16" s="193" customFormat="1" ht="21" customHeight="1" x14ac:dyDescent="0.3">
      <c r="A66" s="192"/>
      <c r="B66" s="191" t="s">
        <v>1298</v>
      </c>
      <c r="C66" s="191"/>
      <c r="D66" s="191"/>
      <c r="E66" s="191"/>
      <c r="F66" s="191"/>
      <c r="G66" s="191"/>
      <c r="H66" s="191"/>
      <c r="I66" s="225" t="s">
        <v>1297</v>
      </c>
      <c r="J66" s="227"/>
    </row>
    <row r="67" spans="1:16" s="193" customFormat="1" ht="21.75" customHeight="1" x14ac:dyDescent="0.2">
      <c r="A67" s="192"/>
    </row>
    <row r="68" spans="1:16" s="193" customFormat="1" ht="51.75" customHeight="1" x14ac:dyDescent="0.2">
      <c r="A68" s="219"/>
      <c r="B68" s="228" t="s">
        <v>1299</v>
      </c>
      <c r="C68" s="228"/>
      <c r="D68" s="228"/>
      <c r="E68" s="228"/>
      <c r="F68" s="228"/>
      <c r="G68" s="228"/>
      <c r="H68" s="228"/>
      <c r="I68" s="228"/>
      <c r="J68" s="228"/>
      <c r="K68" s="228"/>
      <c r="L68" s="228"/>
      <c r="M68" s="228"/>
      <c r="N68" s="218"/>
      <c r="O68" s="218"/>
      <c r="P68" s="218"/>
    </row>
    <row r="69" spans="1:16" s="193" customFormat="1" ht="19.5" customHeight="1" x14ac:dyDescent="0.2">
      <c r="A69" s="192"/>
      <c r="B69" s="229"/>
      <c r="C69" s="229"/>
      <c r="D69" s="229"/>
      <c r="E69" s="229"/>
      <c r="F69" s="229"/>
      <c r="G69" s="229"/>
      <c r="H69" s="229"/>
      <c r="I69" s="229"/>
      <c r="J69" s="229"/>
      <c r="K69" s="229"/>
      <c r="L69" s="229"/>
    </row>
    <row r="70" spans="1:16" s="193" customFormat="1" ht="23.25" x14ac:dyDescent="0.35">
      <c r="A70" s="230"/>
      <c r="B70" s="178" t="s">
        <v>1300</v>
      </c>
      <c r="C70" s="231"/>
      <c r="D70" s="232"/>
      <c r="E70" s="232"/>
      <c r="F70" s="232"/>
      <c r="G70" s="232"/>
      <c r="H70" s="232"/>
      <c r="I70" s="232"/>
      <c r="J70" s="232"/>
      <c r="K70" s="232"/>
      <c r="L70" s="233"/>
      <c r="M70" s="233"/>
      <c r="N70" s="234"/>
      <c r="O70" s="234"/>
      <c r="P70" s="234"/>
    </row>
    <row r="71" spans="1:16" s="193" customFormat="1" ht="18" x14ac:dyDescent="0.25">
      <c r="A71" s="230"/>
      <c r="B71" s="235"/>
      <c r="C71" s="235"/>
      <c r="D71" s="236"/>
      <c r="E71" s="236"/>
      <c r="F71" s="236"/>
      <c r="G71" s="236"/>
      <c r="H71" s="236"/>
      <c r="I71" s="236"/>
      <c r="J71" s="236"/>
      <c r="K71" s="236"/>
    </row>
    <row r="72" spans="1:16" s="193" customFormat="1" ht="23.25" x14ac:dyDescent="0.3">
      <c r="A72" s="192"/>
      <c r="B72" s="216"/>
      <c r="C72" s="216"/>
      <c r="D72" s="216"/>
      <c r="E72" s="216"/>
      <c r="G72" s="237" t="s">
        <v>1301</v>
      </c>
      <c r="H72" s="237" t="s">
        <v>1302</v>
      </c>
    </row>
    <row r="73" spans="1:16" s="193" customFormat="1" ht="20.25" x14ac:dyDescent="0.3">
      <c r="A73" s="192"/>
      <c r="B73" s="216"/>
      <c r="C73" s="216"/>
      <c r="D73" s="216"/>
      <c r="E73" s="216"/>
      <c r="G73" s="237"/>
      <c r="H73" s="237"/>
    </row>
    <row r="74" spans="1:16" s="193" customFormat="1" ht="23.25" x14ac:dyDescent="0.3">
      <c r="A74" s="192" t="s">
        <v>1303</v>
      </c>
      <c r="B74" s="191" t="s">
        <v>1304</v>
      </c>
      <c r="C74" s="191"/>
      <c r="D74" s="238"/>
      <c r="E74" s="238"/>
      <c r="F74" s="191"/>
      <c r="G74" s="191"/>
      <c r="H74" s="191"/>
    </row>
    <row r="75" spans="1:16" s="193" customFormat="1" ht="23.25" x14ac:dyDescent="0.3">
      <c r="A75" s="192"/>
      <c r="B75" s="220" t="s">
        <v>1305</v>
      </c>
      <c r="C75" s="220"/>
      <c r="D75" s="191"/>
      <c r="E75" s="191"/>
      <c r="F75" s="191"/>
      <c r="G75" s="194" t="s">
        <v>1306</v>
      </c>
      <c r="H75" s="194" t="s">
        <v>1307</v>
      </c>
    </row>
    <row r="76" spans="1:16" s="193" customFormat="1" ht="22.5" customHeight="1" x14ac:dyDescent="0.3">
      <c r="A76" s="192"/>
      <c r="B76" s="220" t="s">
        <v>1308</v>
      </c>
      <c r="C76" s="220"/>
      <c r="D76" s="191"/>
      <c r="E76" s="191"/>
      <c r="F76" s="191"/>
      <c r="G76" s="239" t="s">
        <v>1309</v>
      </c>
      <c r="H76" s="194" t="s">
        <v>1310</v>
      </c>
    </row>
    <row r="77" spans="1:16" s="193" customFormat="1" ht="22.5" customHeight="1" x14ac:dyDescent="0.3">
      <c r="A77" s="192"/>
      <c r="B77" s="220" t="s">
        <v>1311</v>
      </c>
      <c r="C77" s="220"/>
      <c r="D77" s="191"/>
      <c r="E77" s="191"/>
      <c r="F77" s="191"/>
      <c r="G77" s="194" t="s">
        <v>1312</v>
      </c>
      <c r="H77" s="194" t="s">
        <v>1313</v>
      </c>
      <c r="J77" s="240"/>
    </row>
    <row r="78" spans="1:16" s="193" customFormat="1" ht="21.75" customHeight="1" x14ac:dyDescent="0.2">
      <c r="A78" s="192"/>
    </row>
    <row r="79" spans="1:16" s="193" customFormat="1" ht="23.25" x14ac:dyDescent="0.3">
      <c r="A79" s="192"/>
      <c r="B79" s="191" t="s">
        <v>1314</v>
      </c>
      <c r="C79" s="191"/>
      <c r="D79" s="191"/>
      <c r="E79" s="191"/>
      <c r="F79" s="241"/>
      <c r="G79" s="188"/>
      <c r="H79" s="188"/>
    </row>
    <row r="80" spans="1:16" s="193" customFormat="1" ht="23.25" x14ac:dyDescent="0.3">
      <c r="A80" s="192"/>
      <c r="B80" s="220" t="s">
        <v>1315</v>
      </c>
      <c r="C80" s="220"/>
      <c r="D80" s="191"/>
      <c r="E80" s="191"/>
      <c r="F80" s="191"/>
      <c r="G80" s="239" t="s">
        <v>1316</v>
      </c>
      <c r="H80" s="239" t="s">
        <v>1307</v>
      </c>
    </row>
    <row r="81" spans="1:13" s="193" customFormat="1" ht="21" customHeight="1" x14ac:dyDescent="0.3">
      <c r="A81" s="192"/>
      <c r="B81" s="220" t="s">
        <v>1308</v>
      </c>
      <c r="C81" s="220"/>
      <c r="D81" s="191"/>
      <c r="E81" s="191"/>
      <c r="F81" s="191"/>
      <c r="G81" s="239" t="s">
        <v>1309</v>
      </c>
      <c r="H81" s="194" t="s">
        <v>1309</v>
      </c>
    </row>
    <row r="82" spans="1:13" s="193" customFormat="1" ht="21" customHeight="1" x14ac:dyDescent="0.3">
      <c r="A82" s="192"/>
      <c r="B82" s="220" t="s">
        <v>1311</v>
      </c>
      <c r="C82" s="194"/>
      <c r="D82" s="242"/>
      <c r="E82" s="242"/>
      <c r="F82" s="242"/>
      <c r="G82" s="194" t="s">
        <v>1312</v>
      </c>
      <c r="H82" s="194" t="s">
        <v>1313</v>
      </c>
    </row>
    <row r="83" spans="1:13" s="193" customFormat="1" ht="21.75" customHeight="1" x14ac:dyDescent="0.2">
      <c r="A83" s="192"/>
    </row>
    <row r="84" spans="1:13" s="193" customFormat="1" ht="27.75" customHeight="1" x14ac:dyDescent="0.25">
      <c r="A84" s="192"/>
      <c r="G84" s="243" t="s">
        <v>1317</v>
      </c>
      <c r="H84" s="243"/>
      <c r="J84" s="244"/>
      <c r="K84" s="244"/>
    </row>
    <row r="85" spans="1:13" s="193" customFormat="1" ht="39.75" customHeight="1" x14ac:dyDescent="0.2">
      <c r="A85" s="192"/>
      <c r="B85" s="245" t="s">
        <v>1318</v>
      </c>
      <c r="C85" s="245"/>
      <c r="D85" s="246"/>
      <c r="E85" s="246" t="s">
        <v>1319</v>
      </c>
      <c r="F85" s="247"/>
      <c r="G85" s="246" t="s">
        <v>1320</v>
      </c>
      <c r="H85" s="246" t="s">
        <v>1321</v>
      </c>
      <c r="I85" s="248" t="s">
        <v>1322</v>
      </c>
      <c r="J85" s="248"/>
      <c r="K85" s="248"/>
      <c r="L85" s="248"/>
      <c r="M85" s="249" t="s">
        <v>1323</v>
      </c>
    </row>
    <row r="86" spans="1:13" s="193" customFormat="1" ht="16.5" x14ac:dyDescent="0.25">
      <c r="A86" s="192"/>
      <c r="B86" s="250"/>
      <c r="C86" s="250"/>
      <c r="D86" s="250"/>
      <c r="E86" s="250"/>
      <c r="F86" s="250"/>
      <c r="G86" s="251"/>
      <c r="H86" s="251"/>
      <c r="I86" s="250"/>
      <c r="J86" s="250"/>
      <c r="K86" s="250"/>
      <c r="M86" s="250"/>
    </row>
    <row r="87" spans="1:13" s="193" customFormat="1" ht="20.25" x14ac:dyDescent="0.3">
      <c r="A87" s="192"/>
      <c r="B87" s="211" t="s">
        <v>1324</v>
      </c>
      <c r="C87" s="211"/>
      <c r="D87" s="191"/>
      <c r="E87" s="225" t="s">
        <v>1325</v>
      </c>
      <c r="F87" s="252" t="s">
        <v>1311</v>
      </c>
      <c r="G87" s="194" t="s">
        <v>1312</v>
      </c>
      <c r="H87" s="194" t="s">
        <v>1326</v>
      </c>
      <c r="I87" s="253" t="s">
        <v>1327</v>
      </c>
      <c r="J87" s="253"/>
      <c r="K87" s="253"/>
      <c r="L87" s="253"/>
      <c r="M87" s="254" t="s">
        <v>1328</v>
      </c>
    </row>
    <row r="88" spans="1:13" s="193" customFormat="1" ht="43.5" customHeight="1" x14ac:dyDescent="0.3">
      <c r="A88" s="192"/>
      <c r="B88" s="211"/>
      <c r="C88" s="211"/>
      <c r="D88" s="191"/>
      <c r="E88" s="225"/>
      <c r="F88" s="252" t="s">
        <v>1329</v>
      </c>
      <c r="G88" s="255" t="s">
        <v>1326</v>
      </c>
      <c r="H88" s="255" t="s">
        <v>1330</v>
      </c>
      <c r="I88" s="256"/>
      <c r="J88" s="256"/>
      <c r="K88" s="256"/>
      <c r="L88" s="256"/>
      <c r="M88" s="255"/>
    </row>
    <row r="89" spans="1:13" s="193" customFormat="1" ht="20.25" x14ac:dyDescent="0.3">
      <c r="A89" s="192"/>
      <c r="B89" s="211"/>
      <c r="C89" s="211"/>
      <c r="D89" s="191"/>
      <c r="E89" s="225"/>
      <c r="F89" s="242"/>
      <c r="G89" s="242"/>
      <c r="H89" s="242"/>
      <c r="I89" s="257"/>
      <c r="J89" s="257"/>
      <c r="K89" s="257"/>
      <c r="L89" s="191"/>
      <c r="M89" s="258"/>
    </row>
    <row r="90" spans="1:13" s="193" customFormat="1" ht="21" customHeight="1" x14ac:dyDescent="0.3">
      <c r="A90" s="192"/>
      <c r="B90" s="211" t="s">
        <v>1331</v>
      </c>
      <c r="C90" s="211"/>
      <c r="D90" s="191"/>
      <c r="E90" s="225" t="s">
        <v>1325</v>
      </c>
      <c r="F90" s="252" t="s">
        <v>1311</v>
      </c>
      <c r="G90" s="254" t="s">
        <v>1332</v>
      </c>
      <c r="H90" s="254" t="s">
        <v>1326</v>
      </c>
      <c r="I90" s="259" t="s">
        <v>1333</v>
      </c>
      <c r="J90" s="259"/>
      <c r="K90" s="259"/>
      <c r="L90" s="260"/>
      <c r="M90" s="254" t="s">
        <v>1328</v>
      </c>
    </row>
    <row r="91" spans="1:13" s="193" customFormat="1" ht="19.5" customHeight="1" x14ac:dyDescent="0.3">
      <c r="A91" s="192"/>
      <c r="B91" s="191"/>
      <c r="C91" s="191"/>
      <c r="D91" s="191"/>
      <c r="E91" s="225"/>
      <c r="F91" s="252" t="s">
        <v>1329</v>
      </c>
      <c r="G91" s="255" t="s">
        <v>1326</v>
      </c>
      <c r="H91" s="255" t="s">
        <v>1330</v>
      </c>
      <c r="I91" s="261"/>
      <c r="J91" s="261"/>
      <c r="K91" s="261"/>
      <c r="L91" s="262"/>
      <c r="M91" s="255"/>
    </row>
    <row r="92" spans="1:13" s="193" customFormat="1" ht="20.25" x14ac:dyDescent="0.3">
      <c r="A92" s="192"/>
      <c r="B92" s="191"/>
      <c r="C92" s="191"/>
      <c r="D92" s="191"/>
      <c r="E92" s="225"/>
      <c r="F92" s="252"/>
      <c r="G92" s="254"/>
      <c r="H92" s="254"/>
      <c r="I92" s="263"/>
      <c r="J92" s="263"/>
      <c r="K92" s="263"/>
      <c r="L92" s="191"/>
      <c r="M92" s="254"/>
    </row>
    <row r="93" spans="1:13" s="193" customFormat="1" ht="22.5" customHeight="1" x14ac:dyDescent="0.3">
      <c r="A93" s="192"/>
      <c r="B93" s="211" t="s">
        <v>1334</v>
      </c>
      <c r="C93" s="211"/>
      <c r="D93" s="191"/>
      <c r="E93" s="225" t="s">
        <v>1325</v>
      </c>
      <c r="F93" s="252" t="s">
        <v>1311</v>
      </c>
      <c r="G93" s="254" t="s">
        <v>1335</v>
      </c>
      <c r="H93" s="254" t="s">
        <v>1326</v>
      </c>
      <c r="I93" s="253" t="s">
        <v>1336</v>
      </c>
      <c r="J93" s="253"/>
      <c r="K93" s="253"/>
      <c r="L93" s="253"/>
      <c r="M93" s="254" t="s">
        <v>1328</v>
      </c>
    </row>
    <row r="94" spans="1:13" s="193" customFormat="1" ht="27" customHeight="1" x14ac:dyDescent="0.3">
      <c r="A94" s="192"/>
      <c r="B94" s="211"/>
      <c r="C94" s="211"/>
      <c r="D94" s="191"/>
      <c r="E94" s="225"/>
      <c r="F94" s="252" t="s">
        <v>1329</v>
      </c>
      <c r="G94" s="255" t="s">
        <v>1326</v>
      </c>
      <c r="H94" s="255" t="s">
        <v>1337</v>
      </c>
      <c r="I94" s="256"/>
      <c r="J94" s="256"/>
      <c r="K94" s="256"/>
      <c r="L94" s="256"/>
      <c r="M94" s="264"/>
    </row>
    <row r="95" spans="1:13" s="193" customFormat="1" ht="27" customHeight="1" x14ac:dyDescent="0.3">
      <c r="A95" s="192"/>
      <c r="B95" s="211"/>
      <c r="C95" s="211"/>
      <c r="D95" s="191"/>
      <c r="E95" s="225"/>
      <c r="F95" s="252"/>
      <c r="G95" s="254"/>
      <c r="H95" s="254"/>
      <c r="I95" s="265"/>
      <c r="J95" s="265"/>
      <c r="K95" s="265"/>
      <c r="L95" s="265"/>
      <c r="M95" s="266"/>
    </row>
    <row r="96" spans="1:13" s="193" customFormat="1" ht="27" customHeight="1" x14ac:dyDescent="0.3">
      <c r="A96" s="192"/>
      <c r="B96" s="267" t="s">
        <v>1338</v>
      </c>
      <c r="C96" s="211"/>
      <c r="D96" s="191"/>
      <c r="E96" s="225"/>
      <c r="F96" s="252"/>
      <c r="G96" s="254"/>
      <c r="H96" s="254"/>
      <c r="I96" s="265"/>
      <c r="J96" s="265"/>
      <c r="K96" s="265"/>
      <c r="L96" s="265"/>
      <c r="M96" s="266"/>
    </row>
    <row r="97" spans="1:16" s="193" customFormat="1" ht="27" customHeight="1" x14ac:dyDescent="0.3">
      <c r="A97" s="192"/>
      <c r="B97" s="267" t="s">
        <v>1339</v>
      </c>
      <c r="C97" s="211"/>
      <c r="D97" s="191"/>
      <c r="E97" s="225"/>
      <c r="F97" s="252"/>
      <c r="G97" s="254"/>
      <c r="H97" s="254"/>
      <c r="I97" s="265"/>
      <c r="J97" s="265"/>
      <c r="K97" s="265"/>
      <c r="L97" s="265"/>
      <c r="M97" s="266"/>
    </row>
    <row r="98" spans="1:16" s="193" customFormat="1" ht="27" customHeight="1" x14ac:dyDescent="0.3">
      <c r="A98" s="192"/>
      <c r="B98" s="268" t="s">
        <v>1340</v>
      </c>
      <c r="C98" s="211"/>
      <c r="D98" s="191"/>
      <c r="E98" s="225"/>
      <c r="F98" s="252"/>
      <c r="G98" s="254"/>
      <c r="H98" s="254"/>
      <c r="I98" s="265"/>
      <c r="J98" s="265"/>
      <c r="K98" s="265"/>
      <c r="L98" s="265"/>
      <c r="M98" s="266"/>
    </row>
    <row r="99" spans="1:16" s="193" customFormat="1" ht="30" customHeight="1" x14ac:dyDescent="0.35">
      <c r="A99" s="192"/>
      <c r="B99" s="178" t="s">
        <v>1341</v>
      </c>
      <c r="C99" s="231"/>
      <c r="D99" s="232"/>
      <c r="E99" s="232"/>
      <c r="F99" s="232"/>
      <c r="G99" s="269"/>
      <c r="H99" s="269"/>
      <c r="I99" s="269"/>
      <c r="J99" s="269"/>
      <c r="K99" s="269"/>
      <c r="L99" s="270"/>
      <c r="M99" s="270"/>
    </row>
    <row r="100" spans="1:16" s="275" customFormat="1" ht="30" customHeight="1" x14ac:dyDescent="0.35">
      <c r="A100" s="271"/>
      <c r="B100" s="272"/>
      <c r="C100" s="273"/>
      <c r="D100" s="274"/>
      <c r="E100" s="274"/>
      <c r="F100" s="274"/>
      <c r="G100" s="243" t="s">
        <v>1342</v>
      </c>
      <c r="H100" s="243"/>
      <c r="I100" s="274"/>
      <c r="J100" s="274"/>
      <c r="K100" s="274"/>
    </row>
    <row r="101" spans="1:16" s="193" customFormat="1" ht="41.25" customHeight="1" x14ac:dyDescent="0.2">
      <c r="A101" s="192"/>
      <c r="B101" s="245" t="s">
        <v>1318</v>
      </c>
      <c r="C101" s="245"/>
      <c r="D101" s="246"/>
      <c r="E101" s="246" t="s">
        <v>1319</v>
      </c>
      <c r="F101" s="247"/>
      <c r="G101" s="246" t="s">
        <v>1320</v>
      </c>
      <c r="H101" s="246" t="s">
        <v>1321</v>
      </c>
      <c r="I101" s="248" t="s">
        <v>1322</v>
      </c>
      <c r="J101" s="248"/>
      <c r="K101" s="248"/>
      <c r="L101" s="248"/>
      <c r="M101" s="249" t="s">
        <v>1323</v>
      </c>
    </row>
    <row r="102" spans="1:16" s="193" customFormat="1" ht="23.25" customHeight="1" x14ac:dyDescent="0.3">
      <c r="A102" s="192"/>
      <c r="B102" s="211"/>
      <c r="C102" s="211"/>
      <c r="D102" s="191"/>
      <c r="E102" s="225"/>
      <c r="F102" s="242"/>
      <c r="G102" s="276"/>
      <c r="H102" s="276"/>
      <c r="I102" s="263"/>
      <c r="J102" s="263"/>
      <c r="K102" s="263"/>
      <c r="L102" s="260"/>
      <c r="M102" s="254"/>
    </row>
    <row r="103" spans="1:16" s="193" customFormat="1" ht="20.25" x14ac:dyDescent="0.3">
      <c r="A103" s="192"/>
      <c r="B103" s="211" t="s">
        <v>1343</v>
      </c>
      <c r="C103" s="211"/>
      <c r="D103" s="191"/>
      <c r="E103" s="225" t="s">
        <v>1325</v>
      </c>
      <c r="F103" s="252" t="s">
        <v>1311</v>
      </c>
      <c r="G103" s="194" t="s">
        <v>1344</v>
      </c>
      <c r="H103" s="194" t="s">
        <v>1326</v>
      </c>
      <c r="I103" s="277" t="s">
        <v>1345</v>
      </c>
      <c r="J103" s="277"/>
      <c r="K103" s="277"/>
      <c r="L103" s="191"/>
      <c r="M103" s="194" t="s">
        <v>1328</v>
      </c>
    </row>
    <row r="104" spans="1:16" s="193" customFormat="1" ht="20.25" x14ac:dyDescent="0.3">
      <c r="A104" s="192"/>
      <c r="B104" s="211"/>
      <c r="C104" s="211"/>
      <c r="D104" s="191"/>
      <c r="E104" s="225"/>
      <c r="F104" s="252" t="s">
        <v>1329</v>
      </c>
      <c r="G104" s="254" t="s">
        <v>1326</v>
      </c>
      <c r="H104" s="254" t="s">
        <v>1330</v>
      </c>
      <c r="I104" s="278"/>
      <c r="J104" s="278"/>
      <c r="K104" s="278"/>
      <c r="L104" s="191"/>
      <c r="M104" s="194"/>
    </row>
    <row r="105" spans="1:16" s="193" customFormat="1" ht="23.25" customHeight="1" x14ac:dyDescent="0.3">
      <c r="A105" s="192"/>
      <c r="B105" s="211"/>
      <c r="C105" s="211"/>
      <c r="D105" s="191"/>
      <c r="E105" s="225"/>
      <c r="F105" s="242"/>
      <c r="G105" s="279"/>
      <c r="H105" s="279"/>
      <c r="I105" s="280"/>
      <c r="J105" s="280"/>
      <c r="K105" s="280"/>
      <c r="L105" s="281"/>
      <c r="M105" s="282"/>
    </row>
    <row r="106" spans="1:16" s="193" customFormat="1" ht="31.5" customHeight="1" x14ac:dyDescent="0.3">
      <c r="A106" s="192"/>
      <c r="B106" s="283" t="s">
        <v>1346</v>
      </c>
      <c r="C106" s="283"/>
      <c r="D106" s="283"/>
      <c r="E106" s="225" t="s">
        <v>1325</v>
      </c>
      <c r="F106" s="252" t="s">
        <v>1311</v>
      </c>
      <c r="G106" s="194" t="s">
        <v>1312</v>
      </c>
      <c r="H106" s="194" t="s">
        <v>1347</v>
      </c>
      <c r="I106" s="211" t="s">
        <v>1348</v>
      </c>
      <c r="J106" s="211"/>
      <c r="K106" s="211"/>
      <c r="L106" s="191"/>
      <c r="M106" s="194" t="s">
        <v>1328</v>
      </c>
    </row>
    <row r="107" spans="1:16" s="193" customFormat="1" ht="20.25" x14ac:dyDescent="0.3">
      <c r="A107" s="192"/>
      <c r="B107" s="283"/>
      <c r="C107" s="283"/>
      <c r="D107" s="283"/>
      <c r="E107" s="225"/>
      <c r="F107" s="252" t="s">
        <v>1329</v>
      </c>
      <c r="G107" s="254" t="s">
        <v>1326</v>
      </c>
      <c r="H107" s="254" t="s">
        <v>1349</v>
      </c>
      <c r="I107" s="284"/>
      <c r="J107" s="284"/>
      <c r="K107" s="284"/>
      <c r="L107" s="191"/>
      <c r="M107" s="194"/>
    </row>
    <row r="108" spans="1:16" s="193" customFormat="1" ht="24" customHeight="1" x14ac:dyDescent="0.3">
      <c r="A108" s="192"/>
      <c r="B108" s="211"/>
      <c r="C108" s="211"/>
      <c r="D108" s="191"/>
      <c r="E108" s="225"/>
      <c r="F108" s="242"/>
      <c r="G108" s="279"/>
      <c r="H108" s="279"/>
      <c r="I108" s="280"/>
      <c r="J108" s="280"/>
      <c r="K108" s="280"/>
      <c r="L108" s="281"/>
      <c r="M108" s="282"/>
    </row>
    <row r="109" spans="1:16" s="193" customFormat="1" ht="31.5" customHeight="1" x14ac:dyDescent="0.3">
      <c r="A109" s="192"/>
      <c r="B109" s="283" t="s">
        <v>1350</v>
      </c>
      <c r="C109" s="283"/>
      <c r="D109" s="283"/>
      <c r="E109" s="225" t="s">
        <v>1351</v>
      </c>
      <c r="F109" s="252" t="s">
        <v>1311</v>
      </c>
      <c r="G109" s="194" t="s">
        <v>1312</v>
      </c>
      <c r="H109" s="194" t="s">
        <v>1347</v>
      </c>
      <c r="I109" s="285" t="s">
        <v>1352</v>
      </c>
      <c r="J109" s="285"/>
      <c r="K109" s="285"/>
      <c r="L109" s="191"/>
      <c r="M109" s="194" t="s">
        <v>1353</v>
      </c>
    </row>
    <row r="110" spans="1:16" s="193" customFormat="1" ht="20.25" x14ac:dyDescent="0.3">
      <c r="A110" s="192"/>
      <c r="B110" s="283"/>
      <c r="C110" s="283"/>
      <c r="D110" s="283"/>
      <c r="E110" s="225"/>
      <c r="F110" s="252" t="s">
        <v>1329</v>
      </c>
      <c r="G110" s="254" t="s">
        <v>1326</v>
      </c>
      <c r="H110" s="254" t="s">
        <v>1349</v>
      </c>
      <c r="I110" s="286"/>
      <c r="J110" s="286"/>
      <c r="K110" s="286"/>
      <c r="L110" s="191"/>
      <c r="M110" s="194"/>
    </row>
    <row r="111" spans="1:16" s="193" customFormat="1" ht="23.25" customHeight="1" x14ac:dyDescent="0.3">
      <c r="A111" s="192" t="s">
        <v>1354</v>
      </c>
      <c r="B111" s="211"/>
      <c r="C111" s="211"/>
      <c r="D111" s="191"/>
      <c r="E111" s="225"/>
      <c r="F111" s="242"/>
      <c r="G111" s="279"/>
      <c r="H111" s="279"/>
      <c r="I111" s="280"/>
      <c r="J111" s="280"/>
      <c r="K111" s="280"/>
      <c r="L111" s="281"/>
      <c r="M111" s="282"/>
    </row>
    <row r="112" spans="1:16" ht="27.75" customHeight="1" x14ac:dyDescent="0.3">
      <c r="A112" s="192"/>
      <c r="B112" s="211" t="s">
        <v>1355</v>
      </c>
      <c r="C112" s="211"/>
      <c r="D112" s="191"/>
      <c r="E112" s="225" t="s">
        <v>1356</v>
      </c>
      <c r="F112" s="252" t="s">
        <v>1329</v>
      </c>
      <c r="G112" s="255" t="s">
        <v>1357</v>
      </c>
      <c r="H112" s="255" t="s">
        <v>1330</v>
      </c>
      <c r="I112" s="287" t="s">
        <v>1358</v>
      </c>
      <c r="J112" s="287"/>
      <c r="K112" s="287"/>
      <c r="L112" s="287"/>
      <c r="M112" s="255" t="s">
        <v>1328</v>
      </c>
      <c r="N112" s="193"/>
      <c r="O112" s="193"/>
      <c r="P112" s="193"/>
    </row>
    <row r="113" spans="1:16" ht="22.5" customHeight="1" x14ac:dyDescent="0.3">
      <c r="A113" s="192"/>
      <c r="B113" s="191"/>
      <c r="C113" s="191"/>
      <c r="D113" s="191"/>
      <c r="E113" s="225"/>
      <c r="F113" s="242"/>
      <c r="G113" s="276"/>
      <c r="H113" s="276"/>
      <c r="I113" s="260"/>
      <c r="J113" s="260"/>
      <c r="K113" s="288"/>
      <c r="L113" s="289"/>
      <c r="M113" s="254"/>
      <c r="N113" s="193"/>
      <c r="O113" s="193"/>
      <c r="P113" s="193"/>
    </row>
    <row r="114" spans="1:16" ht="33" customHeight="1" x14ac:dyDescent="0.3">
      <c r="A114" s="192"/>
      <c r="B114" s="191" t="s">
        <v>1359</v>
      </c>
      <c r="C114" s="191"/>
      <c r="D114" s="238"/>
      <c r="E114" s="225" t="s">
        <v>1356</v>
      </c>
      <c r="F114" s="252" t="s">
        <v>1311</v>
      </c>
      <c r="G114" s="254" t="s">
        <v>1335</v>
      </c>
      <c r="H114" s="254" t="s">
        <v>1360</v>
      </c>
      <c r="I114" s="263" t="s">
        <v>1361</v>
      </c>
      <c r="J114" s="263"/>
      <c r="K114" s="263"/>
      <c r="L114" s="290"/>
      <c r="M114" s="254" t="s">
        <v>1328</v>
      </c>
      <c r="N114" s="193"/>
      <c r="O114" s="193"/>
      <c r="P114" s="193"/>
    </row>
    <row r="115" spans="1:16" s="291" customFormat="1" ht="27" customHeight="1" x14ac:dyDescent="0.25">
      <c r="F115" s="292" t="s">
        <v>1329</v>
      </c>
      <c r="G115" s="293" t="s">
        <v>1326</v>
      </c>
      <c r="H115" s="255" t="s">
        <v>1362</v>
      </c>
      <c r="I115" s="293"/>
      <c r="J115" s="293"/>
      <c r="K115" s="293"/>
      <c r="L115" s="293"/>
      <c r="M115" s="293"/>
    </row>
    <row r="116" spans="1:16" s="193" customFormat="1" ht="12" customHeight="1" x14ac:dyDescent="0.25">
      <c r="A116" s="230"/>
      <c r="B116" s="170"/>
      <c r="C116" s="170"/>
      <c r="D116" s="170"/>
      <c r="E116" s="170"/>
      <c r="F116" s="294"/>
      <c r="G116" s="170"/>
      <c r="H116" s="170"/>
      <c r="I116" s="170"/>
      <c r="J116" s="170"/>
      <c r="K116" s="170"/>
      <c r="L116" s="170"/>
      <c r="M116" s="170"/>
      <c r="N116" s="234"/>
      <c r="O116" s="234"/>
      <c r="P116" s="234"/>
    </row>
    <row r="117" spans="1:16" s="193" customFormat="1" ht="52.5" customHeight="1" x14ac:dyDescent="0.3">
      <c r="A117" s="192"/>
      <c r="B117" s="242" t="s">
        <v>1363</v>
      </c>
      <c r="C117" s="191"/>
      <c r="D117" s="214"/>
      <c r="E117" s="225" t="s">
        <v>1356</v>
      </c>
      <c r="F117" s="295" t="s">
        <v>1364</v>
      </c>
      <c r="G117" s="254" t="s">
        <v>1312</v>
      </c>
      <c r="H117" s="254" t="s">
        <v>1326</v>
      </c>
      <c r="I117" s="263" t="s">
        <v>1365</v>
      </c>
      <c r="J117" s="263"/>
      <c r="K117" s="263"/>
      <c r="L117" s="263"/>
      <c r="M117" s="296" t="s">
        <v>1353</v>
      </c>
    </row>
    <row r="118" spans="1:16" s="193" customFormat="1" ht="48" customHeight="1" x14ac:dyDescent="0.3">
      <c r="A118" s="192"/>
      <c r="B118" s="297" t="s">
        <v>1366</v>
      </c>
      <c r="C118" s="211"/>
      <c r="D118" s="191"/>
      <c r="E118" s="191"/>
      <c r="F118" s="295" t="s">
        <v>1367</v>
      </c>
      <c r="G118" s="254" t="s">
        <v>1326</v>
      </c>
      <c r="H118" s="254" t="s">
        <v>1362</v>
      </c>
      <c r="I118" s="263"/>
      <c r="J118" s="263"/>
      <c r="K118" s="263"/>
      <c r="L118" s="263"/>
      <c r="M118" s="296"/>
    </row>
    <row r="119" spans="1:16" s="193" customFormat="1" ht="40.5" x14ac:dyDescent="0.3">
      <c r="A119" s="192"/>
      <c r="B119" s="191"/>
      <c r="C119" s="191"/>
      <c r="D119" s="191"/>
      <c r="E119" s="191"/>
      <c r="F119" s="295" t="s">
        <v>1368</v>
      </c>
      <c r="G119" s="255" t="s">
        <v>1326</v>
      </c>
      <c r="H119" s="255" t="s">
        <v>1369</v>
      </c>
      <c r="I119" s="284"/>
      <c r="J119" s="284"/>
      <c r="K119" s="284"/>
      <c r="L119" s="284"/>
      <c r="M119" s="298"/>
    </row>
    <row r="120" spans="1:16" s="193" customFormat="1" ht="20.25" x14ac:dyDescent="0.3">
      <c r="A120" s="192"/>
      <c r="B120" s="211"/>
      <c r="C120" s="211"/>
      <c r="D120" s="191"/>
      <c r="E120" s="225"/>
      <c r="F120" s="242"/>
      <c r="G120" s="279"/>
      <c r="H120" s="279"/>
      <c r="I120" s="280"/>
      <c r="J120" s="280"/>
      <c r="K120" s="280"/>
      <c r="L120" s="281"/>
      <c r="M120" s="299"/>
    </row>
    <row r="121" spans="1:16" s="193" customFormat="1" ht="36" customHeight="1" x14ac:dyDescent="0.3">
      <c r="A121" s="230" t="s">
        <v>1354</v>
      </c>
      <c r="B121" s="191" t="s">
        <v>1370</v>
      </c>
      <c r="C121" s="191"/>
      <c r="D121" s="238"/>
      <c r="E121" s="225" t="s">
        <v>1325</v>
      </c>
      <c r="F121" s="252" t="s">
        <v>1329</v>
      </c>
      <c r="G121" s="254" t="s">
        <v>1357</v>
      </c>
      <c r="H121" s="254" t="s">
        <v>1371</v>
      </c>
      <c r="I121" s="253" t="s">
        <v>1372</v>
      </c>
      <c r="J121" s="253"/>
      <c r="K121" s="253"/>
      <c r="L121" s="253"/>
      <c r="M121" s="300" t="s">
        <v>1328</v>
      </c>
    </row>
    <row r="122" spans="1:16" s="193" customFormat="1" ht="16.5" customHeight="1" x14ac:dyDescent="0.3">
      <c r="A122" s="230"/>
      <c r="B122" s="191"/>
      <c r="C122" s="191"/>
      <c r="D122" s="238"/>
      <c r="E122" s="225"/>
      <c r="F122" s="242"/>
      <c r="G122" s="301"/>
      <c r="H122" s="301"/>
      <c r="I122" s="256"/>
      <c r="J122" s="256"/>
      <c r="K122" s="256"/>
      <c r="L122" s="256"/>
      <c r="M122" s="302"/>
    </row>
    <row r="123" spans="1:16" s="193" customFormat="1" ht="20.25" x14ac:dyDescent="0.3">
      <c r="A123" s="192"/>
      <c r="B123" s="211" t="s">
        <v>1373</v>
      </c>
      <c r="C123" s="211"/>
      <c r="D123" s="238"/>
      <c r="E123" s="225" t="s">
        <v>1325</v>
      </c>
      <c r="F123" s="242"/>
      <c r="G123" s="242"/>
      <c r="H123" s="242"/>
      <c r="I123" s="191"/>
      <c r="J123" s="191"/>
      <c r="K123" s="191"/>
      <c r="L123" s="191"/>
      <c r="M123" s="191"/>
    </row>
    <row r="124" spans="1:16" s="193" customFormat="1" ht="9.75" customHeight="1" x14ac:dyDescent="0.3">
      <c r="A124" s="192"/>
      <c r="B124" s="303"/>
      <c r="C124" s="303"/>
      <c r="D124" s="191"/>
      <c r="E124" s="225"/>
      <c r="F124" s="252"/>
      <c r="G124" s="254"/>
      <c r="H124" s="254"/>
      <c r="I124" s="260"/>
      <c r="J124" s="260"/>
      <c r="K124" s="260"/>
      <c r="L124" s="260"/>
      <c r="M124" s="260"/>
    </row>
    <row r="125" spans="1:16" s="193" customFormat="1" ht="27.75" customHeight="1" x14ac:dyDescent="0.3">
      <c r="A125" s="192"/>
      <c r="B125" s="303" t="s">
        <v>1374</v>
      </c>
      <c r="C125" s="211"/>
      <c r="D125" s="238"/>
      <c r="E125" s="225"/>
      <c r="F125" s="304" t="s">
        <v>1311</v>
      </c>
      <c r="G125" s="194" t="s">
        <v>1312</v>
      </c>
      <c r="H125" s="194" t="s">
        <v>1360</v>
      </c>
      <c r="I125" s="305" t="s">
        <v>1375</v>
      </c>
      <c r="J125" s="305"/>
      <c r="K125" s="305"/>
      <c r="L125" s="191"/>
      <c r="M125" s="225" t="s">
        <v>1328</v>
      </c>
    </row>
    <row r="126" spans="1:16" s="234" customFormat="1" ht="27.75" customHeight="1" x14ac:dyDescent="0.3">
      <c r="A126" s="192"/>
      <c r="B126" s="289"/>
      <c r="C126" s="303"/>
      <c r="D126" s="306"/>
      <c r="E126" s="194"/>
      <c r="F126" s="304" t="s">
        <v>1329</v>
      </c>
      <c r="G126" s="194" t="s">
        <v>1376</v>
      </c>
      <c r="H126" s="194" t="s">
        <v>1369</v>
      </c>
      <c r="I126" s="191"/>
      <c r="J126" s="191"/>
      <c r="K126" s="191"/>
      <c r="L126" s="289"/>
      <c r="M126" s="191"/>
      <c r="N126" s="193"/>
      <c r="O126" s="193"/>
      <c r="P126" s="193"/>
    </row>
    <row r="127" spans="1:16" s="193" customFormat="1" ht="9.75" customHeight="1" x14ac:dyDescent="0.3">
      <c r="A127" s="192"/>
      <c r="B127" s="303"/>
      <c r="C127" s="303"/>
      <c r="D127" s="191"/>
      <c r="E127" s="225"/>
      <c r="F127" s="252"/>
      <c r="G127" s="254"/>
      <c r="H127" s="254"/>
      <c r="I127" s="307"/>
      <c r="J127" s="307"/>
      <c r="K127" s="307"/>
      <c r="L127" s="260"/>
      <c r="M127" s="260"/>
    </row>
    <row r="128" spans="1:16" s="193" customFormat="1" ht="21.75" customHeight="1" x14ac:dyDescent="0.3">
      <c r="A128" s="192"/>
      <c r="B128" s="303" t="s">
        <v>1377</v>
      </c>
      <c r="C128" s="211"/>
      <c r="D128" s="238"/>
      <c r="E128" s="225"/>
      <c r="F128" s="304" t="s">
        <v>1311</v>
      </c>
      <c r="G128" s="194" t="s">
        <v>1378</v>
      </c>
      <c r="H128" s="194" t="s">
        <v>1379</v>
      </c>
      <c r="I128" s="305" t="s">
        <v>1380</v>
      </c>
      <c r="J128" s="305"/>
      <c r="K128" s="305"/>
      <c r="L128" s="191"/>
      <c r="M128" s="225"/>
    </row>
    <row r="129" spans="1:16" s="234" customFormat="1" ht="21.75" customHeight="1" x14ac:dyDescent="0.3">
      <c r="A129" s="192"/>
      <c r="B129" s="308"/>
      <c r="C129" s="308"/>
      <c r="D129" s="308"/>
      <c r="E129" s="308"/>
      <c r="F129" s="292" t="s">
        <v>1329</v>
      </c>
      <c r="G129" s="255" t="s">
        <v>1381</v>
      </c>
      <c r="H129" s="255" t="s">
        <v>1371</v>
      </c>
      <c r="I129" s="309"/>
      <c r="J129" s="262"/>
      <c r="K129" s="262"/>
      <c r="L129" s="310"/>
      <c r="M129" s="262"/>
      <c r="N129" s="193"/>
      <c r="O129" s="193"/>
      <c r="P129" s="193"/>
    </row>
    <row r="130" spans="1:16" s="193" customFormat="1" ht="20.25" x14ac:dyDescent="0.3">
      <c r="A130" s="192"/>
      <c r="B130" s="211" t="s">
        <v>1382</v>
      </c>
      <c r="C130" s="211"/>
      <c r="D130" s="238"/>
      <c r="E130" s="225" t="s">
        <v>1325</v>
      </c>
      <c r="F130" s="242"/>
      <c r="G130" s="242"/>
      <c r="H130" s="242"/>
      <c r="I130" s="191"/>
      <c r="J130" s="191"/>
      <c r="K130" s="191"/>
      <c r="L130" s="191"/>
      <c r="M130" s="191"/>
    </row>
    <row r="131" spans="1:16" s="193" customFormat="1" ht="9.75" customHeight="1" x14ac:dyDescent="0.3">
      <c r="A131" s="192"/>
      <c r="B131" s="303"/>
      <c r="C131" s="303"/>
      <c r="D131" s="191"/>
      <c r="E131" s="225"/>
      <c r="F131" s="252"/>
      <c r="G131" s="254"/>
      <c r="H131" s="254"/>
      <c r="I131" s="260"/>
      <c r="J131" s="260"/>
      <c r="K131" s="260"/>
      <c r="L131" s="260"/>
      <c r="M131" s="260"/>
    </row>
    <row r="132" spans="1:16" s="193" customFormat="1" ht="23.25" x14ac:dyDescent="0.3">
      <c r="A132" s="192"/>
      <c r="B132" s="303" t="s">
        <v>1374</v>
      </c>
      <c r="C132" s="211"/>
      <c r="D132" s="238"/>
      <c r="E132" s="225"/>
      <c r="F132" s="304" t="s">
        <v>1311</v>
      </c>
      <c r="G132" s="194" t="s">
        <v>1383</v>
      </c>
      <c r="H132" s="194" t="s">
        <v>1384</v>
      </c>
      <c r="I132" s="305" t="s">
        <v>1375</v>
      </c>
      <c r="J132" s="305"/>
      <c r="K132" s="305"/>
      <c r="L132" s="191"/>
      <c r="M132" s="225" t="s">
        <v>1328</v>
      </c>
    </row>
    <row r="133" spans="1:16" s="234" customFormat="1" ht="23.25" x14ac:dyDescent="0.3">
      <c r="A133" s="192"/>
      <c r="B133" s="289"/>
      <c r="C133" s="303"/>
      <c r="D133" s="306"/>
      <c r="E133" s="194"/>
      <c r="F133" s="304" t="s">
        <v>1329</v>
      </c>
      <c r="G133" s="194" t="s">
        <v>1385</v>
      </c>
      <c r="H133" s="194" t="s">
        <v>1386</v>
      </c>
      <c r="I133" s="191"/>
      <c r="J133" s="191"/>
      <c r="K133" s="191"/>
      <c r="L133" s="289"/>
      <c r="M133" s="191"/>
      <c r="N133" s="193"/>
      <c r="O133" s="193"/>
      <c r="P133" s="193"/>
    </row>
    <row r="134" spans="1:16" s="193" customFormat="1" ht="9.75" customHeight="1" x14ac:dyDescent="0.3">
      <c r="A134" s="192"/>
      <c r="B134" s="303"/>
      <c r="C134" s="303"/>
      <c r="D134" s="191"/>
      <c r="E134" s="225"/>
      <c r="F134" s="252"/>
      <c r="G134" s="254"/>
      <c r="H134" s="254"/>
      <c r="I134" s="260"/>
      <c r="J134" s="260"/>
      <c r="K134" s="260"/>
      <c r="L134" s="260"/>
      <c r="M134" s="260"/>
    </row>
    <row r="135" spans="1:16" s="193" customFormat="1" ht="21.75" customHeight="1" x14ac:dyDescent="0.3">
      <c r="A135" s="192"/>
      <c r="B135" s="303" t="s">
        <v>1377</v>
      </c>
      <c r="C135" s="211"/>
      <c r="D135" s="238"/>
      <c r="E135" s="225"/>
      <c r="F135" s="304" t="s">
        <v>1311</v>
      </c>
      <c r="G135" s="194" t="s">
        <v>1387</v>
      </c>
      <c r="H135" s="194" t="s">
        <v>1388</v>
      </c>
      <c r="I135" s="305" t="s">
        <v>1380</v>
      </c>
      <c r="J135" s="305"/>
      <c r="K135" s="305"/>
      <c r="L135" s="191"/>
      <c r="M135" s="225"/>
    </row>
    <row r="136" spans="1:16" s="234" customFormat="1" ht="29.25" customHeight="1" x14ac:dyDescent="0.3">
      <c r="A136" s="192"/>
      <c r="B136" s="308"/>
      <c r="C136" s="308"/>
      <c r="D136" s="308"/>
      <c r="E136" s="308"/>
      <c r="F136" s="292" t="s">
        <v>1329</v>
      </c>
      <c r="G136" s="255" t="s">
        <v>1389</v>
      </c>
      <c r="H136" s="255" t="s">
        <v>1390</v>
      </c>
      <c r="I136" s="309"/>
      <c r="J136" s="262"/>
      <c r="K136" s="262"/>
      <c r="L136" s="310"/>
      <c r="M136" s="262"/>
      <c r="N136" s="193"/>
      <c r="O136" s="193"/>
      <c r="P136" s="193"/>
    </row>
    <row r="137" spans="1:16" s="234" customFormat="1" ht="15" x14ac:dyDescent="0.2">
      <c r="A137" s="192"/>
      <c r="C137" s="311"/>
      <c r="D137" s="311"/>
      <c r="E137" s="311"/>
      <c r="F137" s="311"/>
      <c r="G137" s="311"/>
      <c r="H137" s="311"/>
      <c r="I137" s="311"/>
      <c r="J137" s="311"/>
      <c r="K137" s="311"/>
      <c r="L137" s="311"/>
      <c r="M137" s="193"/>
      <c r="N137" s="193"/>
      <c r="O137" s="193"/>
      <c r="P137" s="193"/>
    </row>
    <row r="138" spans="1:16" s="234" customFormat="1" ht="21" customHeight="1" x14ac:dyDescent="0.2">
      <c r="A138" s="192"/>
      <c r="B138" s="312" t="s">
        <v>1391</v>
      </c>
      <c r="C138" s="311"/>
      <c r="D138" s="311"/>
      <c r="E138" s="311"/>
      <c r="F138" s="311"/>
      <c r="G138" s="311"/>
      <c r="H138" s="311"/>
      <c r="I138" s="311"/>
      <c r="J138" s="311"/>
      <c r="K138" s="311"/>
      <c r="L138" s="311"/>
      <c r="M138" s="193"/>
      <c r="N138" s="193"/>
      <c r="O138" s="193"/>
      <c r="P138" s="193"/>
    </row>
    <row r="139" spans="1:16" s="234" customFormat="1" ht="21" x14ac:dyDescent="0.2">
      <c r="A139" s="192"/>
      <c r="B139" s="312" t="s">
        <v>1392</v>
      </c>
      <c r="C139" s="313"/>
      <c r="D139" s="313"/>
      <c r="E139" s="313"/>
      <c r="F139" s="313"/>
      <c r="G139" s="313"/>
      <c r="H139" s="313"/>
      <c r="I139" s="313"/>
      <c r="J139" s="313"/>
      <c r="K139" s="313"/>
      <c r="L139" s="313"/>
      <c r="M139" s="193"/>
      <c r="N139" s="193"/>
      <c r="O139" s="193"/>
      <c r="P139" s="193"/>
    </row>
    <row r="140" spans="1:16" s="234" customFormat="1" ht="21" x14ac:dyDescent="0.2">
      <c r="A140" s="192"/>
      <c r="B140" s="312" t="s">
        <v>1393</v>
      </c>
      <c r="C140" s="313"/>
      <c r="D140" s="313"/>
      <c r="E140" s="313"/>
      <c r="F140" s="313"/>
      <c r="G140" s="313"/>
      <c r="H140" s="313"/>
      <c r="I140" s="313"/>
      <c r="J140" s="313"/>
      <c r="K140" s="313"/>
      <c r="L140" s="313"/>
      <c r="M140" s="193"/>
      <c r="N140" s="193"/>
      <c r="O140" s="193"/>
      <c r="P140" s="193"/>
    </row>
    <row r="141" spans="1:16" s="234" customFormat="1" ht="26.25" customHeight="1" x14ac:dyDescent="0.2">
      <c r="A141" s="192"/>
      <c r="B141" s="312" t="s">
        <v>1394</v>
      </c>
      <c r="C141" s="311"/>
      <c r="D141" s="311"/>
      <c r="E141" s="311"/>
      <c r="F141" s="311"/>
      <c r="G141" s="311"/>
      <c r="H141" s="311"/>
      <c r="I141" s="311"/>
      <c r="J141" s="311"/>
      <c r="K141" s="311"/>
      <c r="L141" s="311"/>
      <c r="M141" s="193"/>
      <c r="N141" s="193"/>
      <c r="O141" s="193"/>
      <c r="P141" s="193"/>
    </row>
    <row r="142" spans="1:16" s="193" customFormat="1" ht="23.25" x14ac:dyDescent="0.35">
      <c r="A142" s="230"/>
      <c r="B142" s="178" t="s">
        <v>1395</v>
      </c>
      <c r="C142" s="231"/>
      <c r="D142" s="232"/>
      <c r="E142" s="232"/>
      <c r="F142" s="232"/>
      <c r="G142" s="232"/>
      <c r="H142" s="232"/>
      <c r="I142" s="232"/>
      <c r="J142" s="232"/>
      <c r="K142" s="232"/>
      <c r="L142" s="233"/>
      <c r="M142" s="233"/>
      <c r="N142" s="234"/>
      <c r="O142" s="234"/>
      <c r="P142" s="234"/>
    </row>
    <row r="143" spans="1:16" s="234" customFormat="1" ht="18" x14ac:dyDescent="0.25">
      <c r="A143" s="192"/>
      <c r="B143" s="314"/>
      <c r="C143" s="314"/>
      <c r="D143" s="315"/>
      <c r="E143" s="316"/>
      <c r="F143" s="317"/>
      <c r="G143" s="318"/>
      <c r="H143" s="318"/>
      <c r="I143" s="319"/>
      <c r="J143" s="193"/>
      <c r="K143" s="193"/>
      <c r="L143" s="193"/>
      <c r="M143" s="193"/>
      <c r="N143" s="193"/>
      <c r="O143" s="193"/>
      <c r="P143" s="193"/>
    </row>
    <row r="144" spans="1:16" s="234" customFormat="1" ht="21.75" customHeight="1" x14ac:dyDescent="0.3">
      <c r="A144" s="192"/>
      <c r="B144" s="320" t="s">
        <v>1396</v>
      </c>
      <c r="C144" s="320"/>
      <c r="D144" s="308"/>
      <c r="E144" s="308"/>
      <c r="F144" s="292"/>
      <c r="G144" s="321" t="s">
        <v>1397</v>
      </c>
      <c r="H144" s="321" t="s">
        <v>1321</v>
      </c>
      <c r="I144" s="191"/>
      <c r="J144" s="322" t="s">
        <v>1395</v>
      </c>
      <c r="K144" s="193"/>
      <c r="L144" s="193"/>
      <c r="M144" s="193"/>
      <c r="N144" s="193"/>
      <c r="O144" s="193"/>
      <c r="P144" s="193"/>
    </row>
    <row r="145" spans="1:16" s="234" customFormat="1" ht="24" customHeight="1" x14ac:dyDescent="0.3">
      <c r="A145" s="192"/>
      <c r="B145" s="303" t="s">
        <v>1398</v>
      </c>
      <c r="C145" s="303"/>
      <c r="D145" s="308"/>
      <c r="E145" s="308"/>
      <c r="F145" s="292"/>
      <c r="G145" s="194" t="s">
        <v>1312</v>
      </c>
      <c r="H145" s="194" t="s">
        <v>1399</v>
      </c>
      <c r="I145" s="191"/>
      <c r="J145" s="323" t="s">
        <v>1353</v>
      </c>
      <c r="K145" s="267"/>
      <c r="L145" s="267"/>
      <c r="M145" s="193"/>
      <c r="N145" s="193"/>
      <c r="O145" s="193"/>
      <c r="P145" s="193"/>
    </row>
    <row r="146" spans="1:16" s="234" customFormat="1" ht="18" x14ac:dyDescent="0.25">
      <c r="A146" s="192"/>
      <c r="B146" s="324"/>
      <c r="C146" s="324"/>
      <c r="D146" s="325"/>
      <c r="E146" s="325"/>
      <c r="F146" s="326"/>
      <c r="G146" s="327"/>
      <c r="H146" s="327"/>
      <c r="I146" s="171"/>
      <c r="J146" s="267"/>
      <c r="K146" s="267"/>
      <c r="L146" s="267"/>
      <c r="M146" s="193"/>
      <c r="N146" s="193"/>
      <c r="O146" s="193"/>
      <c r="P146" s="193"/>
    </row>
    <row r="147" spans="1:16" s="234" customFormat="1" ht="33" customHeight="1" x14ac:dyDescent="0.2">
      <c r="A147" s="192"/>
      <c r="B147" s="328" t="s">
        <v>1400</v>
      </c>
      <c r="C147" s="328"/>
      <c r="D147" s="328"/>
      <c r="E147" s="328"/>
      <c r="F147" s="328"/>
      <c r="G147" s="328"/>
      <c r="H147" s="328"/>
      <c r="I147" s="328"/>
      <c r="J147" s="328"/>
      <c r="K147" s="328"/>
      <c r="L147" s="328"/>
      <c r="M147" s="328"/>
      <c r="N147" s="193"/>
      <c r="O147" s="193"/>
      <c r="P147" s="193"/>
    </row>
    <row r="148" spans="1:16" s="234" customFormat="1" ht="15" x14ac:dyDescent="0.2">
      <c r="A148" s="192"/>
      <c r="B148" s="193"/>
      <c r="C148" s="193"/>
      <c r="D148" s="316"/>
      <c r="E148" s="316"/>
      <c r="F148" s="317"/>
      <c r="G148" s="329"/>
      <c r="H148" s="329"/>
      <c r="I148" s="330"/>
      <c r="J148" s="193"/>
      <c r="K148" s="193"/>
      <c r="L148" s="193"/>
      <c r="M148" s="193"/>
      <c r="N148" s="193"/>
      <c r="O148" s="193"/>
      <c r="P148" s="193"/>
    </row>
    <row r="149" spans="1:16" s="234" customFormat="1" ht="28.5" customHeight="1" x14ac:dyDescent="0.2">
      <c r="A149" s="192"/>
      <c r="B149" s="331" t="s">
        <v>1401</v>
      </c>
      <c r="C149" s="331"/>
      <c r="D149" s="331"/>
      <c r="E149" s="331"/>
      <c r="F149" s="331"/>
      <c r="G149" s="331"/>
      <c r="H149" s="331"/>
      <c r="I149" s="331"/>
      <c r="J149" s="331"/>
      <c r="K149" s="331"/>
      <c r="L149" s="331"/>
      <c r="M149" s="193"/>
      <c r="N149" s="193"/>
      <c r="O149" s="193"/>
      <c r="P149" s="193"/>
    </row>
    <row r="150" spans="1:16" s="234" customFormat="1" ht="15.75" customHeight="1" x14ac:dyDescent="0.2">
      <c r="A150" s="192"/>
      <c r="B150" s="313"/>
      <c r="C150" s="313"/>
      <c r="D150" s="313"/>
      <c r="E150" s="313"/>
      <c r="F150" s="313"/>
      <c r="G150" s="313"/>
      <c r="H150" s="313"/>
      <c r="I150" s="313"/>
      <c r="J150" s="313"/>
      <c r="K150" s="313"/>
      <c r="L150" s="313"/>
      <c r="M150" s="193"/>
      <c r="N150" s="193"/>
      <c r="O150" s="193"/>
      <c r="P150" s="193"/>
    </row>
    <row r="151" spans="1:16" s="193" customFormat="1" ht="23.25" x14ac:dyDescent="0.35">
      <c r="A151" s="230"/>
      <c r="B151" s="178" t="s">
        <v>1402</v>
      </c>
      <c r="C151" s="231"/>
      <c r="D151" s="232"/>
      <c r="E151" s="232"/>
      <c r="F151" s="232"/>
      <c r="G151" s="232"/>
      <c r="H151" s="232"/>
      <c r="I151" s="232"/>
      <c r="J151" s="232"/>
      <c r="K151" s="232"/>
      <c r="L151" s="233"/>
      <c r="M151" s="233"/>
      <c r="N151" s="234"/>
      <c r="O151" s="234"/>
      <c r="P151" s="234"/>
    </row>
    <row r="152" spans="1:16" s="234" customFormat="1" ht="18" x14ac:dyDescent="0.2">
      <c r="A152" s="192"/>
      <c r="B152" s="314"/>
      <c r="C152" s="314"/>
      <c r="D152" s="316"/>
      <c r="E152" s="316"/>
      <c r="F152" s="317"/>
      <c r="G152" s="329"/>
      <c r="H152" s="329"/>
      <c r="I152" s="330"/>
      <c r="J152" s="193"/>
      <c r="K152" s="193"/>
      <c r="L152" s="193"/>
      <c r="M152" s="193"/>
      <c r="N152" s="193"/>
      <c r="O152" s="193"/>
      <c r="P152" s="193"/>
    </row>
    <row r="153" spans="1:16" s="234" customFormat="1" ht="20.25" x14ac:dyDescent="0.3">
      <c r="A153" s="192"/>
      <c r="B153" s="332" t="s">
        <v>1403</v>
      </c>
      <c r="C153" s="332"/>
      <c r="D153" s="308"/>
      <c r="E153" s="308"/>
      <c r="F153" s="292"/>
      <c r="G153" s="194"/>
      <c r="H153" s="225" t="s">
        <v>1297</v>
      </c>
      <c r="I153" s="193"/>
      <c r="J153" s="193"/>
      <c r="K153" s="193"/>
      <c r="L153" s="193"/>
      <c r="M153" s="193"/>
      <c r="N153" s="193"/>
      <c r="O153" s="193"/>
      <c r="P153" s="193"/>
    </row>
    <row r="154" spans="1:16" s="234" customFormat="1" ht="20.25" x14ac:dyDescent="0.3">
      <c r="A154" s="192"/>
      <c r="B154" s="332" t="s">
        <v>1404</v>
      </c>
      <c r="C154" s="332"/>
      <c r="D154" s="308"/>
      <c r="E154" s="308"/>
      <c r="F154" s="292"/>
      <c r="G154" s="194"/>
      <c r="H154" s="225" t="s">
        <v>1297</v>
      </c>
      <c r="I154" s="193"/>
      <c r="J154" s="193"/>
      <c r="K154" s="193"/>
      <c r="L154" s="193"/>
      <c r="M154" s="193"/>
      <c r="N154" s="193"/>
      <c r="O154" s="193"/>
      <c r="P154" s="193"/>
    </row>
    <row r="155" spans="1:16" s="234" customFormat="1" ht="20.25" x14ac:dyDescent="0.3">
      <c r="A155" s="192"/>
      <c r="B155" s="332" t="s">
        <v>1405</v>
      </c>
      <c r="C155" s="332"/>
      <c r="D155" s="308"/>
      <c r="E155" s="308"/>
      <c r="F155" s="292"/>
      <c r="G155" s="194"/>
      <c r="H155" s="225" t="s">
        <v>1297</v>
      </c>
      <c r="I155" s="193"/>
      <c r="J155" s="193"/>
      <c r="K155" s="193"/>
      <c r="L155" s="193"/>
      <c r="M155" s="193"/>
      <c r="N155" s="193"/>
      <c r="O155" s="193"/>
      <c r="P155" s="193"/>
    </row>
    <row r="156" spans="1:16" s="234" customFormat="1" ht="15" x14ac:dyDescent="0.2">
      <c r="A156" s="192"/>
      <c r="B156" s="316"/>
      <c r="C156" s="316"/>
      <c r="D156" s="316"/>
      <c r="E156" s="316"/>
      <c r="F156" s="317"/>
      <c r="G156" s="329"/>
      <c r="H156" s="329"/>
      <c r="I156" s="330"/>
      <c r="J156" s="193"/>
      <c r="K156" s="193"/>
      <c r="L156" s="193"/>
      <c r="M156" s="193"/>
      <c r="N156" s="193"/>
      <c r="O156" s="193"/>
      <c r="P156" s="193"/>
    </row>
    <row r="157" spans="1:16" s="193" customFormat="1" ht="23.25" x14ac:dyDescent="0.35">
      <c r="A157" s="230"/>
      <c r="B157" s="178" t="s">
        <v>1406</v>
      </c>
      <c r="C157" s="231"/>
      <c r="D157" s="232"/>
      <c r="E157" s="232"/>
      <c r="F157" s="232"/>
      <c r="G157" s="232"/>
      <c r="H157" s="232"/>
      <c r="I157" s="232"/>
      <c r="J157" s="232"/>
      <c r="K157" s="232"/>
      <c r="L157" s="233"/>
      <c r="M157" s="233"/>
      <c r="N157" s="234"/>
      <c r="O157" s="234"/>
      <c r="P157" s="234"/>
    </row>
    <row r="158" spans="1:16" s="193" customFormat="1" ht="15.75" x14ac:dyDescent="0.25">
      <c r="A158" s="230"/>
    </row>
    <row r="159" spans="1:16" s="234" customFormat="1" ht="20.25" x14ac:dyDescent="0.3">
      <c r="A159" s="192" t="s">
        <v>1407</v>
      </c>
      <c r="B159" s="333" t="s">
        <v>1408</v>
      </c>
      <c r="C159" s="333"/>
      <c r="D159" s="333"/>
      <c r="E159" s="333"/>
      <c r="F159" s="289"/>
      <c r="G159" s="289"/>
      <c r="H159" s="334">
        <v>36104436595</v>
      </c>
      <c r="I159" s="289"/>
      <c r="J159" s="289"/>
      <c r="K159" s="335"/>
      <c r="L159" s="335"/>
    </row>
    <row r="160" spans="1:16" s="234" customFormat="1" ht="20.25" x14ac:dyDescent="0.3">
      <c r="A160" s="192"/>
      <c r="B160" s="289"/>
      <c r="C160" s="289"/>
      <c r="D160" s="289"/>
      <c r="E160" s="289"/>
      <c r="F160" s="289"/>
      <c r="G160" s="289"/>
      <c r="H160" s="289"/>
      <c r="I160" s="289"/>
      <c r="J160" s="289"/>
      <c r="K160" s="289"/>
      <c r="L160" s="289"/>
    </row>
    <row r="161" spans="1:16" s="234" customFormat="1" ht="20.25" x14ac:dyDescent="0.3">
      <c r="A161" s="192"/>
      <c r="B161" s="336" t="s">
        <v>1409</v>
      </c>
      <c r="C161" s="336"/>
      <c r="D161" s="336"/>
      <c r="E161" s="336"/>
      <c r="F161" s="289"/>
      <c r="G161" s="289"/>
      <c r="H161" s="337">
        <v>47214910306.187134</v>
      </c>
      <c r="I161" s="289"/>
      <c r="J161" s="289" t="s">
        <v>1410</v>
      </c>
      <c r="K161" s="289"/>
      <c r="L161" s="338">
        <v>49698947196.83091</v>
      </c>
    </row>
    <row r="162" spans="1:16" s="234" customFormat="1" ht="23.25" x14ac:dyDescent="0.3">
      <c r="A162" s="192"/>
      <c r="B162" s="339" t="s">
        <v>1411</v>
      </c>
      <c r="C162" s="339"/>
      <c r="D162" s="340"/>
      <c r="E162" s="340"/>
      <c r="F162" s="289"/>
      <c r="G162" s="289"/>
      <c r="H162" s="341"/>
      <c r="I162" s="289"/>
      <c r="J162" s="289" t="s">
        <v>1412</v>
      </c>
      <c r="K162" s="289"/>
      <c r="L162" s="338">
        <v>47214910306.187134</v>
      </c>
    </row>
    <row r="163" spans="1:16" s="193" customFormat="1" ht="23.25" x14ac:dyDescent="0.3">
      <c r="A163" s="192"/>
      <c r="B163" s="339" t="s">
        <v>1413</v>
      </c>
      <c r="C163" s="339"/>
      <c r="D163" s="289"/>
      <c r="E163" s="289"/>
      <c r="F163" s="289"/>
      <c r="G163" s="289"/>
      <c r="H163" s="341"/>
      <c r="I163" s="289"/>
      <c r="J163" s="289" t="s">
        <v>1414</v>
      </c>
      <c r="K163" s="289"/>
      <c r="L163" s="342">
        <v>0.95</v>
      </c>
      <c r="M163" s="234"/>
      <c r="N163" s="234"/>
      <c r="O163" s="234"/>
      <c r="P163" s="234"/>
    </row>
    <row r="164" spans="1:16" s="193" customFormat="1" ht="20.25" x14ac:dyDescent="0.3">
      <c r="A164" s="192"/>
      <c r="B164" s="289" t="s">
        <v>1415</v>
      </c>
      <c r="C164" s="289"/>
      <c r="D164" s="289"/>
      <c r="E164" s="289"/>
      <c r="F164" s="289"/>
      <c r="G164" s="289"/>
      <c r="H164" s="343">
        <v>0</v>
      </c>
      <c r="I164" s="289"/>
      <c r="J164" s="289" t="s">
        <v>1416</v>
      </c>
      <c r="K164" s="289"/>
      <c r="L164" s="344">
        <v>0.97</v>
      </c>
      <c r="M164" s="234"/>
      <c r="N164" s="234"/>
      <c r="O164" s="234"/>
      <c r="P164" s="234"/>
    </row>
    <row r="165" spans="1:16" s="193" customFormat="1" ht="20.25" x14ac:dyDescent="0.3">
      <c r="A165" s="192"/>
      <c r="B165" s="289" t="s">
        <v>1417</v>
      </c>
      <c r="C165" s="289"/>
      <c r="D165" s="289"/>
      <c r="E165" s="289"/>
      <c r="F165" s="289"/>
      <c r="G165" s="289"/>
      <c r="H165" s="343"/>
      <c r="I165" s="289"/>
      <c r="J165" s="289"/>
      <c r="K165" s="289"/>
      <c r="L165" s="289"/>
      <c r="M165" s="234"/>
      <c r="N165" s="234"/>
      <c r="O165" s="234"/>
      <c r="P165" s="234"/>
    </row>
    <row r="166" spans="1:16" s="193" customFormat="1" ht="20.25" x14ac:dyDescent="0.3">
      <c r="A166" s="192"/>
      <c r="B166" s="339" t="s">
        <v>1418</v>
      </c>
      <c r="C166" s="339"/>
      <c r="D166" s="340"/>
      <c r="E166" s="340"/>
      <c r="F166" s="289"/>
      <c r="G166" s="289"/>
      <c r="H166" s="337">
        <v>100</v>
      </c>
      <c r="I166" s="289"/>
      <c r="J166" s="336" t="s">
        <v>1419</v>
      </c>
      <c r="K166" s="336"/>
      <c r="L166" s="345">
        <v>1.03</v>
      </c>
      <c r="M166" s="234"/>
      <c r="N166" s="234"/>
      <c r="O166" s="234"/>
      <c r="P166" s="234"/>
    </row>
    <row r="167" spans="1:16" s="218" customFormat="1" ht="23.25" x14ac:dyDescent="0.3">
      <c r="A167" s="219"/>
      <c r="B167" s="339" t="s">
        <v>1420</v>
      </c>
      <c r="C167" s="346"/>
      <c r="D167" s="346"/>
      <c r="E167" s="346"/>
      <c r="F167" s="336"/>
      <c r="G167" s="336"/>
      <c r="H167" s="347">
        <v>0</v>
      </c>
      <c r="I167" s="336"/>
      <c r="J167" s="289" t="s">
        <v>1421</v>
      </c>
      <c r="K167" s="289"/>
      <c r="L167" s="348">
        <v>1.0526315788358884</v>
      </c>
      <c r="M167" s="349"/>
      <c r="N167" s="349"/>
      <c r="O167" s="349"/>
      <c r="P167" s="349"/>
    </row>
    <row r="168" spans="1:16" s="193" customFormat="1" ht="20.25" x14ac:dyDescent="0.3">
      <c r="A168" s="192"/>
      <c r="B168" s="339" t="s">
        <v>1422</v>
      </c>
      <c r="C168" s="339"/>
      <c r="D168" s="340"/>
      <c r="E168" s="340"/>
      <c r="F168" s="289"/>
      <c r="G168" s="289"/>
      <c r="H168" s="343">
        <v>0</v>
      </c>
      <c r="I168" s="289"/>
      <c r="M168" s="234"/>
      <c r="N168" s="234"/>
      <c r="O168" s="234"/>
      <c r="P168" s="234"/>
    </row>
    <row r="169" spans="1:16" s="193" customFormat="1" ht="20.25" x14ac:dyDescent="0.3">
      <c r="A169" s="192"/>
      <c r="B169" s="289" t="s">
        <v>1423</v>
      </c>
      <c r="C169" s="289"/>
      <c r="D169" s="289"/>
      <c r="E169" s="289"/>
      <c r="F169" s="289"/>
      <c r="G169" s="289"/>
      <c r="H169" s="343">
        <v>0</v>
      </c>
      <c r="I169" s="289"/>
      <c r="J169" s="289"/>
      <c r="K169" s="289"/>
      <c r="L169" s="289"/>
      <c r="M169" s="234"/>
      <c r="N169" s="234"/>
      <c r="O169" s="234"/>
      <c r="P169" s="234"/>
    </row>
    <row r="170" spans="1:16" s="193" customFormat="1" ht="20.25" x14ac:dyDescent="0.3">
      <c r="A170" s="192"/>
      <c r="B170" s="289" t="s">
        <v>1424</v>
      </c>
      <c r="C170" s="289"/>
      <c r="D170" s="289"/>
      <c r="E170" s="289"/>
      <c r="F170" s="289"/>
      <c r="G170" s="289"/>
      <c r="H170" s="343">
        <v>0</v>
      </c>
      <c r="I170" s="289"/>
      <c r="J170" s="289"/>
      <c r="K170" s="289"/>
      <c r="L170" s="289"/>
      <c r="M170" s="234"/>
      <c r="N170" s="234"/>
      <c r="O170" s="234"/>
      <c r="P170" s="234"/>
    </row>
    <row r="171" spans="1:16" s="193" customFormat="1" ht="20.25" x14ac:dyDescent="0.3">
      <c r="A171" s="192"/>
      <c r="B171" s="289" t="s">
        <v>1425</v>
      </c>
      <c r="C171" s="289"/>
      <c r="D171" s="289"/>
      <c r="E171" s="289"/>
      <c r="F171" s="289"/>
      <c r="G171" s="289"/>
      <c r="H171" s="343">
        <v>0</v>
      </c>
      <c r="I171" s="289"/>
      <c r="J171" s="289"/>
      <c r="K171" s="289"/>
      <c r="L171" s="289"/>
      <c r="M171" s="234"/>
      <c r="N171" s="234"/>
      <c r="O171" s="234"/>
      <c r="P171" s="234"/>
    </row>
    <row r="172" spans="1:16" s="193" customFormat="1" ht="20.25" x14ac:dyDescent="0.3">
      <c r="A172" s="192"/>
      <c r="B172" s="289" t="s">
        <v>1426</v>
      </c>
      <c r="C172" s="289"/>
      <c r="D172" s="289"/>
      <c r="E172" s="289"/>
      <c r="F172" s="289"/>
      <c r="G172" s="289"/>
      <c r="H172" s="343">
        <v>0</v>
      </c>
      <c r="I172" s="289"/>
      <c r="J172" s="289"/>
      <c r="K172" s="289"/>
      <c r="L172" s="289"/>
      <c r="M172" s="234"/>
      <c r="N172" s="234"/>
      <c r="O172" s="234"/>
      <c r="P172" s="234"/>
    </row>
    <row r="173" spans="1:16" s="193" customFormat="1" ht="21" thickBot="1" x14ac:dyDescent="0.35">
      <c r="A173" s="192"/>
      <c r="B173" s="350" t="s">
        <v>1427</v>
      </c>
      <c r="C173" s="350"/>
      <c r="D173" s="351"/>
      <c r="E173" s="351"/>
      <c r="F173" s="289"/>
      <c r="G173" s="289"/>
      <c r="H173" s="352">
        <v>47214910406.187134</v>
      </c>
      <c r="I173" s="289"/>
      <c r="J173" s="289"/>
      <c r="K173" s="289"/>
      <c r="L173" s="289"/>
      <c r="M173" s="234"/>
      <c r="N173" s="234"/>
      <c r="O173" s="234"/>
      <c r="P173" s="234"/>
    </row>
    <row r="174" spans="1:16" s="193" customFormat="1" ht="21" thickTop="1" x14ac:dyDescent="0.3">
      <c r="A174" s="192"/>
      <c r="B174" s="289"/>
      <c r="C174" s="289"/>
      <c r="D174" s="289"/>
      <c r="E174" s="289"/>
      <c r="F174" s="289"/>
      <c r="G174" s="289"/>
      <c r="H174" s="289"/>
      <c r="I174" s="289"/>
      <c r="J174" s="289"/>
      <c r="K174" s="289"/>
      <c r="L174" s="289"/>
      <c r="M174" s="234"/>
      <c r="N174" s="234"/>
      <c r="O174" s="234"/>
      <c r="P174" s="234"/>
    </row>
    <row r="175" spans="1:16" s="193" customFormat="1" ht="20.25" x14ac:dyDescent="0.3">
      <c r="A175" s="192" t="s">
        <v>1428</v>
      </c>
      <c r="B175" s="333" t="s">
        <v>1429</v>
      </c>
      <c r="C175" s="333"/>
      <c r="D175" s="333"/>
      <c r="E175" s="333"/>
      <c r="F175" s="289"/>
      <c r="G175" s="289"/>
      <c r="H175" s="353" t="s">
        <v>1745</v>
      </c>
      <c r="I175" s="289"/>
      <c r="J175" s="289"/>
      <c r="K175" s="289"/>
      <c r="L175" s="289"/>
      <c r="M175" s="234"/>
      <c r="N175" s="234"/>
      <c r="O175" s="234"/>
      <c r="P175" s="234"/>
    </row>
    <row r="176" spans="1:16" s="193" customFormat="1" ht="16.5" x14ac:dyDescent="0.25">
      <c r="A176" s="192"/>
      <c r="B176" s="354"/>
      <c r="C176" s="354"/>
      <c r="D176" s="354"/>
      <c r="E176" s="354"/>
      <c r="F176" s="354"/>
      <c r="G176" s="354"/>
      <c r="H176" s="354"/>
      <c r="I176" s="354"/>
      <c r="J176" s="354"/>
      <c r="K176" s="354"/>
      <c r="L176" s="354"/>
      <c r="M176" s="234"/>
      <c r="N176" s="234"/>
      <c r="O176" s="234"/>
      <c r="P176" s="234"/>
    </row>
    <row r="177" spans="1:16" s="193" customFormat="1" ht="25.5" customHeight="1" x14ac:dyDescent="0.25">
      <c r="A177" s="192"/>
      <c r="B177" s="268" t="s">
        <v>1430</v>
      </c>
      <c r="C177" s="355"/>
      <c r="D177" s="354"/>
      <c r="E177" s="354"/>
      <c r="F177" s="354"/>
      <c r="G177" s="354"/>
      <c r="H177" s="354"/>
      <c r="I177" s="354"/>
      <c r="J177" s="354"/>
      <c r="K177" s="354"/>
      <c r="L177" s="354"/>
      <c r="M177" s="234"/>
      <c r="N177" s="234"/>
      <c r="O177" s="234"/>
      <c r="P177" s="234"/>
    </row>
    <row r="178" spans="1:16" s="193" customFormat="1" ht="46.5" customHeight="1" x14ac:dyDescent="0.2">
      <c r="A178" s="192"/>
      <c r="B178" s="228" t="s">
        <v>1431</v>
      </c>
      <c r="C178" s="228"/>
      <c r="D178" s="228"/>
      <c r="E178" s="228"/>
      <c r="F178" s="228"/>
      <c r="G178" s="228"/>
      <c r="H178" s="228"/>
      <c r="I178" s="228"/>
      <c r="J178" s="228"/>
      <c r="K178" s="228"/>
      <c r="L178" s="228"/>
      <c r="M178" s="228"/>
      <c r="N178" s="234"/>
      <c r="O178" s="234"/>
      <c r="P178" s="234"/>
    </row>
    <row r="179" spans="1:16" s="193" customFormat="1" ht="10.5" customHeight="1" x14ac:dyDescent="0.2">
      <c r="A179" s="192"/>
      <c r="B179" s="234"/>
      <c r="C179" s="234"/>
      <c r="D179" s="234"/>
      <c r="E179" s="234"/>
      <c r="F179" s="234"/>
      <c r="G179" s="234"/>
      <c r="H179" s="234"/>
      <c r="I179" s="234"/>
      <c r="J179" s="234"/>
      <c r="K179" s="234"/>
      <c r="L179" s="234"/>
      <c r="M179" s="234"/>
      <c r="N179" s="234"/>
      <c r="O179" s="234"/>
      <c r="P179" s="234"/>
    </row>
    <row r="180" spans="1:16" s="193" customFormat="1" ht="23.25" x14ac:dyDescent="0.35">
      <c r="A180" s="192"/>
      <c r="B180" s="178" t="s">
        <v>1432</v>
      </c>
      <c r="C180" s="231"/>
      <c r="D180" s="356"/>
      <c r="E180" s="356"/>
      <c r="F180" s="356"/>
      <c r="G180" s="356"/>
      <c r="H180" s="356"/>
      <c r="I180" s="356"/>
      <c r="J180" s="356"/>
      <c r="K180" s="356"/>
      <c r="L180" s="356"/>
      <c r="M180" s="233"/>
      <c r="N180" s="234"/>
      <c r="O180" s="234"/>
      <c r="P180" s="234"/>
    </row>
    <row r="181" spans="1:16" s="193" customFormat="1" ht="15.75" x14ac:dyDescent="0.25">
      <c r="A181" s="230"/>
    </row>
    <row r="182" spans="1:16" s="193" customFormat="1" ht="20.25" x14ac:dyDescent="0.3">
      <c r="A182" s="192" t="s">
        <v>1433</v>
      </c>
      <c r="B182" s="205" t="s">
        <v>1434</v>
      </c>
      <c r="C182" s="205"/>
      <c r="D182" s="205"/>
      <c r="E182" s="205"/>
      <c r="F182" s="205"/>
      <c r="G182" s="205"/>
      <c r="H182" s="357">
        <v>37073423410.339996</v>
      </c>
    </row>
    <row r="183" spans="1:16" s="193" customFormat="1" ht="20.25" x14ac:dyDescent="0.3">
      <c r="A183" s="192"/>
      <c r="B183" s="191"/>
      <c r="C183" s="191"/>
      <c r="D183" s="191"/>
      <c r="E183" s="191"/>
      <c r="F183" s="191"/>
      <c r="G183" s="191"/>
      <c r="H183" s="191"/>
    </row>
    <row r="184" spans="1:16" s="193" customFormat="1" ht="23.25" customHeight="1" x14ac:dyDescent="0.3">
      <c r="A184" s="192"/>
      <c r="B184" s="217" t="s">
        <v>1435</v>
      </c>
      <c r="C184" s="217"/>
      <c r="D184" s="217"/>
      <c r="E184" s="217"/>
      <c r="F184" s="191"/>
      <c r="G184" s="191"/>
      <c r="H184" s="337">
        <v>49016438283.496765</v>
      </c>
    </row>
    <row r="185" spans="1:16" s="193" customFormat="1" ht="23.25" customHeight="1" x14ac:dyDescent="0.3">
      <c r="A185" s="192"/>
      <c r="B185" s="191" t="s">
        <v>1415</v>
      </c>
      <c r="C185" s="191"/>
      <c r="D185" s="191"/>
      <c r="E185" s="191"/>
      <c r="F185" s="191"/>
      <c r="G185" s="191"/>
      <c r="H185" s="343">
        <v>0</v>
      </c>
    </row>
    <row r="186" spans="1:16" s="193" customFormat="1" ht="23.25" customHeight="1" x14ac:dyDescent="0.3">
      <c r="A186" s="192"/>
      <c r="B186" s="289" t="s">
        <v>1417</v>
      </c>
      <c r="C186" s="289"/>
      <c r="D186" s="289"/>
      <c r="E186" s="289"/>
      <c r="F186" s="289"/>
      <c r="G186" s="289"/>
      <c r="H186" s="343"/>
      <c r="I186" s="234"/>
      <c r="J186" s="234"/>
      <c r="K186" s="234"/>
      <c r="L186" s="234"/>
      <c r="M186" s="234"/>
      <c r="N186" s="234"/>
      <c r="O186" s="234"/>
      <c r="P186" s="234"/>
    </row>
    <row r="187" spans="1:16" s="193" customFormat="1" ht="23.25" customHeight="1" x14ac:dyDescent="0.3">
      <c r="A187" s="192"/>
      <c r="B187" s="339" t="s">
        <v>1418</v>
      </c>
      <c r="C187" s="339"/>
      <c r="D187" s="340"/>
      <c r="E187" s="340"/>
      <c r="F187" s="289"/>
      <c r="G187" s="289"/>
      <c r="H187" s="337">
        <v>100</v>
      </c>
      <c r="I187" s="234"/>
      <c r="J187" s="234"/>
      <c r="K187" s="234"/>
      <c r="L187" s="234"/>
      <c r="M187" s="234"/>
      <c r="N187" s="234"/>
      <c r="O187" s="234"/>
      <c r="P187" s="234"/>
    </row>
    <row r="188" spans="1:16" s="193" customFormat="1" ht="23.25" customHeight="1" x14ac:dyDescent="0.3">
      <c r="A188" s="192"/>
      <c r="B188" s="339" t="s">
        <v>1420</v>
      </c>
      <c r="C188" s="339"/>
      <c r="D188" s="340"/>
      <c r="E188" s="340"/>
      <c r="F188" s="289"/>
      <c r="G188" s="289"/>
      <c r="H188" s="343">
        <v>0</v>
      </c>
      <c r="I188" s="234"/>
      <c r="J188" s="234"/>
      <c r="K188" s="234"/>
      <c r="L188" s="234"/>
      <c r="M188" s="234"/>
      <c r="N188" s="234"/>
      <c r="O188" s="234"/>
      <c r="P188" s="234"/>
    </row>
    <row r="189" spans="1:16" s="193" customFormat="1" ht="23.25" customHeight="1" x14ac:dyDescent="0.3">
      <c r="A189" s="192"/>
      <c r="B189" s="339" t="s">
        <v>1422</v>
      </c>
      <c r="C189" s="339"/>
      <c r="D189" s="340"/>
      <c r="E189" s="340"/>
      <c r="F189" s="289"/>
      <c r="G189" s="289"/>
      <c r="H189" s="343">
        <v>0</v>
      </c>
      <c r="I189" s="234"/>
      <c r="J189" s="234"/>
      <c r="K189" s="234"/>
      <c r="L189" s="234"/>
      <c r="M189" s="234"/>
      <c r="N189" s="234"/>
      <c r="O189" s="234"/>
      <c r="P189" s="234"/>
    </row>
    <row r="190" spans="1:16" s="193" customFormat="1" ht="23.25" customHeight="1" x14ac:dyDescent="0.3">
      <c r="A190" s="192"/>
      <c r="B190" s="191" t="s">
        <v>1436</v>
      </c>
      <c r="C190" s="191"/>
      <c r="D190" s="191"/>
      <c r="E190" s="191"/>
      <c r="F190" s="191"/>
      <c r="G190" s="191"/>
      <c r="H190" s="343">
        <v>0</v>
      </c>
    </row>
    <row r="191" spans="1:16" s="193" customFormat="1" ht="23.25" customHeight="1" x14ac:dyDescent="0.3">
      <c r="A191" s="192"/>
      <c r="B191" s="191" t="s">
        <v>1424</v>
      </c>
      <c r="C191" s="191"/>
      <c r="D191" s="191"/>
      <c r="E191" s="191"/>
      <c r="F191" s="191"/>
      <c r="G191" s="191"/>
      <c r="H191" s="343">
        <v>0</v>
      </c>
    </row>
    <row r="192" spans="1:16" s="193" customFormat="1" ht="23.25" customHeight="1" x14ac:dyDescent="0.3">
      <c r="A192" s="192"/>
      <c r="B192" s="191" t="s">
        <v>1437</v>
      </c>
      <c r="C192" s="191"/>
      <c r="D192" s="191"/>
      <c r="E192" s="191"/>
      <c r="F192" s="191"/>
      <c r="G192" s="191"/>
      <c r="H192" s="343">
        <v>0</v>
      </c>
    </row>
    <row r="193" spans="1:13" s="193" customFormat="1" ht="23.25" customHeight="1" thickBot="1" x14ac:dyDescent="0.35">
      <c r="A193" s="192"/>
      <c r="B193" s="358" t="s">
        <v>1438</v>
      </c>
      <c r="C193" s="358"/>
      <c r="D193" s="205"/>
      <c r="E193" s="205"/>
      <c r="F193" s="191"/>
      <c r="G193" s="191"/>
      <c r="H193" s="359">
        <v>49016438383.496765</v>
      </c>
    </row>
    <row r="194" spans="1:13" s="193" customFormat="1" ht="21" thickTop="1" x14ac:dyDescent="0.3">
      <c r="A194" s="192"/>
      <c r="B194" s="191"/>
      <c r="C194" s="191"/>
      <c r="D194" s="191"/>
      <c r="E194" s="191"/>
      <c r="F194" s="191"/>
      <c r="G194" s="191"/>
      <c r="H194" s="191"/>
    </row>
    <row r="195" spans="1:13" s="193" customFormat="1" ht="20.25" x14ac:dyDescent="0.3">
      <c r="A195" s="192"/>
      <c r="B195" s="205" t="s">
        <v>1439</v>
      </c>
      <c r="C195" s="205"/>
      <c r="D195" s="205"/>
      <c r="E195" s="205"/>
      <c r="F195" s="191"/>
      <c r="G195" s="191"/>
      <c r="H195" s="360" t="s">
        <v>1745</v>
      </c>
    </row>
    <row r="196" spans="1:13" s="193" customFormat="1" ht="20.25" x14ac:dyDescent="0.3">
      <c r="A196" s="192"/>
      <c r="B196" s="205"/>
      <c r="C196" s="205"/>
      <c r="D196" s="205"/>
      <c r="E196" s="205"/>
      <c r="F196" s="191"/>
      <c r="G196" s="191"/>
      <c r="H196" s="360"/>
    </row>
    <row r="197" spans="1:13" s="193" customFormat="1" ht="20.25" x14ac:dyDescent="0.3">
      <c r="A197" s="192"/>
      <c r="B197" s="191" t="s">
        <v>1440</v>
      </c>
      <c r="C197" s="191"/>
      <c r="D197" s="205"/>
      <c r="E197" s="205"/>
      <c r="F197" s="191"/>
      <c r="G197" s="191"/>
      <c r="H197" s="361">
        <v>3.8146239244953946</v>
      </c>
    </row>
    <row r="198" spans="1:13" s="193" customFormat="1" ht="21" x14ac:dyDescent="0.25">
      <c r="A198" s="192"/>
      <c r="B198" s="268" t="s">
        <v>1441</v>
      </c>
      <c r="C198" s="362"/>
      <c r="D198" s="362"/>
      <c r="E198" s="362"/>
      <c r="H198" s="363"/>
    </row>
    <row r="199" spans="1:13" s="193" customFormat="1" ht="24.75" customHeight="1" x14ac:dyDescent="0.25">
      <c r="A199" s="192"/>
      <c r="B199" s="362"/>
      <c r="C199" s="355"/>
      <c r="E199" s="362"/>
      <c r="H199" s="363"/>
    </row>
    <row r="200" spans="1:13" s="193" customFormat="1" ht="23.25" x14ac:dyDescent="0.35">
      <c r="A200" s="192"/>
      <c r="B200" s="178" t="s">
        <v>1442</v>
      </c>
      <c r="C200" s="231"/>
      <c r="D200" s="356"/>
      <c r="E200" s="356"/>
      <c r="F200" s="356"/>
      <c r="G200" s="356"/>
      <c r="H200" s="356"/>
      <c r="I200" s="356"/>
      <c r="J200" s="356"/>
      <c r="K200" s="356"/>
      <c r="L200" s="356"/>
      <c r="M200" s="233"/>
    </row>
    <row r="201" spans="1:13" s="193" customFormat="1" ht="17.25" customHeight="1" x14ac:dyDescent="0.25">
      <c r="A201" s="192"/>
      <c r="B201" s="362"/>
      <c r="C201" s="362"/>
      <c r="D201" s="362"/>
      <c r="E201" s="362"/>
      <c r="H201" s="363"/>
    </row>
    <row r="202" spans="1:13" s="191" customFormat="1" ht="21.75" customHeight="1" x14ac:dyDescent="0.3">
      <c r="A202" s="187"/>
      <c r="B202" s="191" t="s">
        <v>1443</v>
      </c>
      <c r="D202" s="205"/>
      <c r="E202" s="205"/>
      <c r="H202" s="225" t="s">
        <v>1444</v>
      </c>
    </row>
    <row r="203" spans="1:13" s="191" customFormat="1" ht="21.75" customHeight="1" x14ac:dyDescent="0.3">
      <c r="A203" s="187"/>
      <c r="B203" s="191" t="s">
        <v>1445</v>
      </c>
      <c r="D203" s="205"/>
      <c r="E203" s="205"/>
      <c r="H203" s="225" t="s">
        <v>1297</v>
      </c>
    </row>
    <row r="204" spans="1:13" s="191" customFormat="1" ht="21.75" customHeight="1" x14ac:dyDescent="0.3">
      <c r="A204" s="187"/>
      <c r="B204" s="191" t="s">
        <v>1446</v>
      </c>
      <c r="D204" s="205"/>
      <c r="E204" s="205"/>
      <c r="H204" s="225" t="s">
        <v>1297</v>
      </c>
    </row>
    <row r="205" spans="1:13" s="191" customFormat="1" ht="8.25" customHeight="1" x14ac:dyDescent="0.3">
      <c r="A205" s="187"/>
      <c r="B205" s="205"/>
      <c r="C205" s="205"/>
      <c r="D205" s="205"/>
      <c r="E205" s="205"/>
      <c r="H205" s="360"/>
    </row>
    <row r="206" spans="1:13" s="191" customFormat="1" ht="20.25" x14ac:dyDescent="0.3">
      <c r="A206" s="187"/>
      <c r="B206" s="205" t="s">
        <v>1442</v>
      </c>
      <c r="C206" s="205"/>
      <c r="D206" s="205"/>
      <c r="E206" s="205"/>
      <c r="H206" s="360" t="s">
        <v>1353</v>
      </c>
    </row>
    <row r="207" spans="1:13" s="193" customFormat="1" ht="24" customHeight="1" x14ac:dyDescent="0.25">
      <c r="A207" s="192"/>
      <c r="B207" s="362"/>
      <c r="C207" s="362"/>
      <c r="D207" s="362"/>
      <c r="E207" s="362"/>
      <c r="H207" s="363"/>
    </row>
    <row r="208" spans="1:13" s="365" customFormat="1" ht="23.25" x14ac:dyDescent="0.35">
      <c r="A208" s="192"/>
      <c r="B208" s="178" t="s">
        <v>1447</v>
      </c>
      <c r="C208" s="231"/>
      <c r="D208" s="231"/>
      <c r="E208" s="231"/>
      <c r="F208" s="231"/>
      <c r="G208" s="231"/>
      <c r="H208" s="231"/>
      <c r="I208" s="231"/>
      <c r="J208" s="231"/>
      <c r="K208" s="231"/>
      <c r="L208" s="231"/>
      <c r="M208" s="364"/>
    </row>
    <row r="209" spans="1:10" s="192" customFormat="1" ht="25.5" customHeight="1" x14ac:dyDescent="0.25">
      <c r="A209" s="230"/>
      <c r="B209" s="366"/>
      <c r="C209" s="367"/>
    </row>
    <row r="210" spans="1:10" s="234" customFormat="1" ht="23.25" customHeight="1" x14ac:dyDescent="0.3">
      <c r="A210" s="192" t="s">
        <v>1448</v>
      </c>
      <c r="B210" s="211" t="s">
        <v>1449</v>
      </c>
      <c r="C210" s="211"/>
      <c r="D210" s="191"/>
      <c r="E210" s="191"/>
      <c r="F210" s="191"/>
      <c r="G210" s="191"/>
      <c r="H210" s="368">
        <v>50437217049.960945</v>
      </c>
      <c r="I210" s="193"/>
    </row>
    <row r="211" spans="1:10" s="234" customFormat="1" ht="23.25" customHeight="1" x14ac:dyDescent="0.3">
      <c r="A211" s="192" t="s">
        <v>1450</v>
      </c>
      <c r="B211" s="211" t="s">
        <v>1451</v>
      </c>
      <c r="C211" s="211"/>
      <c r="D211" s="191"/>
      <c r="E211" s="191"/>
      <c r="F211" s="191"/>
      <c r="G211" s="191"/>
      <c r="H211" s="368">
        <v>49740329513.189743</v>
      </c>
      <c r="I211" s="193"/>
    </row>
    <row r="212" spans="1:10" s="234" customFormat="1" ht="23.25" customHeight="1" x14ac:dyDescent="0.3">
      <c r="A212" s="192" t="s">
        <v>1452</v>
      </c>
      <c r="B212" s="211" t="s">
        <v>1453</v>
      </c>
      <c r="C212" s="211"/>
      <c r="D212" s="191"/>
      <c r="E212" s="191"/>
      <c r="F212" s="191"/>
      <c r="G212" s="191"/>
      <c r="H212" s="369">
        <v>178453</v>
      </c>
      <c r="I212" s="192"/>
    </row>
    <row r="213" spans="1:10" s="234" customFormat="1" ht="23.25" customHeight="1" x14ac:dyDescent="0.3">
      <c r="A213" s="192" t="s">
        <v>1454</v>
      </c>
      <c r="B213" s="211" t="s">
        <v>1455</v>
      </c>
      <c r="C213" s="211"/>
      <c r="D213" s="191"/>
      <c r="E213" s="191"/>
      <c r="F213" s="191"/>
      <c r="G213" s="191"/>
      <c r="H213" s="370">
        <v>278730.69947375357</v>
      </c>
      <c r="I213" s="192"/>
      <c r="J213" s="371"/>
    </row>
    <row r="214" spans="1:10" s="234" customFormat="1" ht="27.75" customHeight="1" x14ac:dyDescent="0.3">
      <c r="A214" s="192" t="s">
        <v>1456</v>
      </c>
      <c r="B214" s="211" t="s">
        <v>1457</v>
      </c>
      <c r="C214" s="211"/>
      <c r="D214" s="191"/>
      <c r="E214" s="191"/>
      <c r="F214" s="191"/>
      <c r="G214" s="191"/>
      <c r="H214" s="369">
        <v>178453</v>
      </c>
      <c r="I214" s="192"/>
    </row>
    <row r="215" spans="1:10" s="234" customFormat="1" ht="25.5" customHeight="1" x14ac:dyDescent="0.3">
      <c r="A215" s="192" t="s">
        <v>1458</v>
      </c>
      <c r="B215" s="211" t="s">
        <v>1459</v>
      </c>
      <c r="C215" s="211"/>
      <c r="D215" s="191"/>
      <c r="E215" s="191"/>
      <c r="F215" s="191"/>
      <c r="G215" s="191"/>
      <c r="H215" s="369">
        <v>172422</v>
      </c>
      <c r="I215" s="192"/>
    </row>
    <row r="216" spans="1:10" s="234" customFormat="1" ht="20.25" x14ac:dyDescent="0.3">
      <c r="A216" s="192"/>
      <c r="B216" s="289"/>
      <c r="C216" s="289"/>
      <c r="D216" s="191"/>
      <c r="E216" s="191"/>
      <c r="F216" s="191"/>
      <c r="G216" s="191"/>
      <c r="H216" s="289"/>
      <c r="I216" s="192"/>
    </row>
    <row r="217" spans="1:10" s="234" customFormat="1" ht="24" customHeight="1" x14ac:dyDescent="0.3">
      <c r="A217" s="192" t="s">
        <v>1460</v>
      </c>
      <c r="B217" s="289" t="s">
        <v>1461</v>
      </c>
      <c r="C217" s="289"/>
      <c r="D217" s="191"/>
      <c r="E217" s="372"/>
      <c r="F217" s="191"/>
      <c r="G217" s="191"/>
      <c r="H217" s="373">
        <v>0.69722379762742659</v>
      </c>
      <c r="I217" s="192"/>
    </row>
    <row r="218" spans="1:10" s="234" customFormat="1" ht="24" customHeight="1" x14ac:dyDescent="0.3">
      <c r="A218" s="192" t="s">
        <v>1462</v>
      </c>
      <c r="B218" s="217" t="s">
        <v>1463</v>
      </c>
      <c r="C218" s="217"/>
      <c r="D218" s="217"/>
      <c r="E218" s="191"/>
      <c r="F218" s="191"/>
      <c r="G218" s="191"/>
      <c r="H218" s="373">
        <v>0.69722379762742659</v>
      </c>
      <c r="I218" s="192"/>
    </row>
    <row r="219" spans="1:10" s="234" customFormat="1" ht="24" customHeight="1" x14ac:dyDescent="0.3">
      <c r="A219" s="192"/>
      <c r="B219" s="217" t="s">
        <v>1464</v>
      </c>
      <c r="C219" s="217"/>
      <c r="D219" s="217"/>
      <c r="E219" s="191"/>
      <c r="F219" s="191"/>
      <c r="G219" s="191"/>
      <c r="H219" s="373">
        <v>0.53929674332889344</v>
      </c>
      <c r="I219" s="192"/>
    </row>
    <row r="220" spans="1:10" s="234" customFormat="1" ht="24" customHeight="1" x14ac:dyDescent="0.3">
      <c r="A220" s="192" t="s">
        <v>1465</v>
      </c>
      <c r="B220" s="211" t="s">
        <v>1466</v>
      </c>
      <c r="C220" s="211"/>
      <c r="D220" s="191"/>
      <c r="E220" s="191"/>
      <c r="F220" s="191"/>
      <c r="G220" s="191"/>
      <c r="H220" s="374">
        <v>33.990818207401944</v>
      </c>
      <c r="I220" s="192"/>
    </row>
    <row r="221" spans="1:10" s="234" customFormat="1" ht="24" customHeight="1" x14ac:dyDescent="0.3">
      <c r="A221" s="192" t="s">
        <v>1467</v>
      </c>
      <c r="B221" s="211" t="s">
        <v>1468</v>
      </c>
      <c r="C221" s="211"/>
      <c r="D221" s="191"/>
      <c r="E221" s="191"/>
      <c r="F221" s="191"/>
      <c r="G221" s="191"/>
      <c r="H221" s="373">
        <v>2.9044549305830888E-2</v>
      </c>
      <c r="I221" s="192"/>
    </row>
    <row r="222" spans="1:10" s="234" customFormat="1" ht="24" customHeight="1" x14ac:dyDescent="0.3">
      <c r="A222" s="192" t="s">
        <v>1469</v>
      </c>
      <c r="B222" s="211" t="s">
        <v>1470</v>
      </c>
      <c r="C222" s="211"/>
      <c r="D222" s="191"/>
      <c r="E222" s="191"/>
      <c r="F222" s="191"/>
      <c r="G222" s="191"/>
      <c r="H222" s="374">
        <v>52.425523766738657</v>
      </c>
      <c r="I222" s="192"/>
    </row>
    <row r="223" spans="1:10" s="234" customFormat="1" ht="25.5" customHeight="1" x14ac:dyDescent="0.3">
      <c r="A223" s="192" t="s">
        <v>1471</v>
      </c>
      <c r="B223" s="211" t="s">
        <v>1472</v>
      </c>
      <c r="C223" s="211"/>
      <c r="D223" s="191"/>
      <c r="E223" s="191"/>
      <c r="F223" s="191"/>
      <c r="G223" s="191"/>
      <c r="H223" s="374">
        <v>30.151990452786141</v>
      </c>
      <c r="I223" s="192"/>
    </row>
    <row r="224" spans="1:10" s="234" customFormat="1" ht="18.75" customHeight="1" x14ac:dyDescent="0.25">
      <c r="A224" s="192"/>
      <c r="B224" s="375"/>
      <c r="C224" s="376"/>
      <c r="D224" s="250"/>
      <c r="E224" s="250"/>
      <c r="F224" s="250"/>
      <c r="G224" s="250"/>
      <c r="H224" s="377"/>
      <c r="I224" s="193"/>
    </row>
    <row r="225" spans="1:13" s="234" customFormat="1" ht="15" x14ac:dyDescent="0.2">
      <c r="A225" s="192"/>
      <c r="C225" s="193"/>
      <c r="D225" s="193"/>
      <c r="E225" s="193"/>
      <c r="F225" s="193"/>
      <c r="G225" s="193"/>
      <c r="H225" s="193"/>
      <c r="I225" s="210"/>
    </row>
    <row r="226" spans="1:13" s="365" customFormat="1" ht="21" x14ac:dyDescent="0.25">
      <c r="A226" s="192"/>
      <c r="B226" s="378" t="s">
        <v>1473</v>
      </c>
      <c r="C226" s="379"/>
      <c r="D226" s="379"/>
      <c r="E226" s="379"/>
      <c r="F226" s="379"/>
      <c r="G226" s="379"/>
      <c r="H226" s="379"/>
      <c r="I226" s="379"/>
      <c r="J226" s="379"/>
      <c r="K226" s="379"/>
      <c r="L226" s="379"/>
      <c r="M226" s="193"/>
    </row>
    <row r="227" spans="1:13" s="365" customFormat="1" ht="21" x14ac:dyDescent="0.25">
      <c r="A227" s="192"/>
      <c r="B227" s="267" t="s">
        <v>1474</v>
      </c>
      <c r="C227" s="379"/>
      <c r="D227" s="379"/>
      <c r="E227" s="379"/>
      <c r="F227" s="379"/>
      <c r="G227" s="379"/>
      <c r="H227" s="379"/>
      <c r="I227" s="379"/>
      <c r="J227" s="379"/>
      <c r="K227" s="379"/>
      <c r="L227" s="379"/>
      <c r="M227" s="193"/>
    </row>
    <row r="228" spans="1:13" s="178" customFormat="1" ht="23.25" x14ac:dyDescent="0.35">
      <c r="B228" s="178" t="s">
        <v>1475</v>
      </c>
    </row>
    <row r="229" spans="1:13" s="193" customFormat="1" ht="18" x14ac:dyDescent="0.25">
      <c r="A229" s="230"/>
      <c r="B229" s="273"/>
      <c r="C229" s="273"/>
      <c r="D229" s="273"/>
      <c r="E229" s="379"/>
      <c r="F229" s="379"/>
      <c r="G229" s="379"/>
      <c r="H229" s="379"/>
      <c r="I229" s="379"/>
      <c r="J229" s="379"/>
      <c r="K229" s="379"/>
      <c r="L229" s="379"/>
      <c r="M229" s="192"/>
    </row>
    <row r="230" spans="1:13" s="234" customFormat="1" ht="20.25" x14ac:dyDescent="0.3">
      <c r="A230" s="192"/>
      <c r="B230" s="191"/>
      <c r="C230" s="191"/>
      <c r="D230" s="191"/>
      <c r="E230" s="191"/>
      <c r="F230" s="380" t="s">
        <v>1476</v>
      </c>
      <c r="G230" s="380" t="s">
        <v>1477</v>
      </c>
      <c r="H230" s="380" t="s">
        <v>735</v>
      </c>
      <c r="I230" s="380" t="s">
        <v>1478</v>
      </c>
    </row>
    <row r="231" spans="1:13" s="193" customFormat="1" ht="20.25" x14ac:dyDescent="0.3">
      <c r="A231" s="192" t="s">
        <v>1479</v>
      </c>
      <c r="B231" s="191" t="s">
        <v>1480</v>
      </c>
      <c r="C231" s="191"/>
      <c r="D231" s="191"/>
      <c r="E231" s="191"/>
      <c r="F231" s="381">
        <v>49740329513.189743</v>
      </c>
      <c r="G231" s="382">
        <v>1</v>
      </c>
      <c r="H231" s="381">
        <v>178453</v>
      </c>
      <c r="I231" s="382">
        <v>1</v>
      </c>
    </row>
    <row r="232" spans="1:13" s="193" customFormat="1" ht="7.5" customHeight="1" x14ac:dyDescent="0.3">
      <c r="A232" s="192"/>
      <c r="B232" s="191"/>
      <c r="C232" s="191"/>
      <c r="D232" s="191"/>
      <c r="E232" s="191"/>
      <c r="F232" s="381"/>
      <c r="G232" s="382"/>
      <c r="H232" s="381"/>
      <c r="I232" s="382"/>
    </row>
    <row r="233" spans="1:13" s="234" customFormat="1" ht="21" x14ac:dyDescent="0.25">
      <c r="A233" s="192"/>
      <c r="B233" s="378" t="s">
        <v>1481</v>
      </c>
      <c r="C233" s="170"/>
    </row>
    <row r="234" spans="1:13" s="178" customFormat="1" ht="23.25" x14ac:dyDescent="0.35">
      <c r="B234" s="178" t="s">
        <v>1482</v>
      </c>
    </row>
    <row r="235" spans="1:13" s="234" customFormat="1" ht="15" x14ac:dyDescent="0.2">
      <c r="A235" s="192"/>
    </row>
    <row r="236" spans="1:13" s="386" customFormat="1" ht="20.25" x14ac:dyDescent="0.3">
      <c r="A236" s="192" t="s">
        <v>1483</v>
      </c>
      <c r="B236" s="383" t="s">
        <v>1222</v>
      </c>
      <c r="C236" s="384"/>
      <c r="D236" s="384"/>
      <c r="E236" s="384"/>
      <c r="F236" s="380" t="s">
        <v>1476</v>
      </c>
      <c r="G236" s="380" t="s">
        <v>1477</v>
      </c>
      <c r="H236" s="380" t="s">
        <v>735</v>
      </c>
      <c r="I236" s="380" t="s">
        <v>1478</v>
      </c>
      <c r="J236" s="385"/>
      <c r="L236" s="387"/>
      <c r="M236" s="387"/>
    </row>
    <row r="237" spans="1:13" s="234" customFormat="1" ht="20.25" x14ac:dyDescent="0.3">
      <c r="A237" s="192" t="s">
        <v>1484</v>
      </c>
      <c r="B237" s="260" t="s">
        <v>1230</v>
      </c>
      <c r="C237" s="260"/>
      <c r="D237" s="260"/>
      <c r="E237" s="260"/>
      <c r="F237" s="388">
        <v>40519139282.899971</v>
      </c>
      <c r="G237" s="389">
        <v>0.81461340685640671</v>
      </c>
      <c r="H237" s="388">
        <v>146475</v>
      </c>
      <c r="I237" s="389">
        <v>0.8208043574498608</v>
      </c>
      <c r="J237" s="275"/>
      <c r="K237" s="275"/>
      <c r="L237" s="193"/>
      <c r="M237" s="193"/>
    </row>
    <row r="238" spans="1:13" s="234" customFormat="1" ht="20.25" x14ac:dyDescent="0.3">
      <c r="A238" s="192" t="s">
        <v>1485</v>
      </c>
      <c r="B238" s="260" t="s">
        <v>1486</v>
      </c>
      <c r="C238" s="260"/>
      <c r="D238" s="260"/>
      <c r="E238" s="260"/>
      <c r="F238" s="388">
        <v>9221190230.2900162</v>
      </c>
      <c r="G238" s="389">
        <v>0.18538659314359326</v>
      </c>
      <c r="H238" s="388">
        <v>31978</v>
      </c>
      <c r="I238" s="389">
        <v>0.17919564255013926</v>
      </c>
      <c r="J238" s="275"/>
      <c r="K238" s="275"/>
      <c r="L238" s="193"/>
      <c r="M238" s="193"/>
    </row>
    <row r="239" spans="1:13" s="234" customFormat="1" ht="21" thickBot="1" x14ac:dyDescent="0.35">
      <c r="A239" s="192"/>
      <c r="B239" s="223" t="s">
        <v>103</v>
      </c>
      <c r="C239" s="223"/>
      <c r="D239" s="223"/>
      <c r="E239" s="223"/>
      <c r="F239" s="390">
        <v>49740329513.189987</v>
      </c>
      <c r="G239" s="391">
        <v>1</v>
      </c>
      <c r="H239" s="392">
        <v>178453</v>
      </c>
      <c r="I239" s="391">
        <v>1</v>
      </c>
      <c r="J239" s="393"/>
      <c r="K239" s="393"/>
      <c r="L239" s="193"/>
      <c r="M239" s="193"/>
    </row>
    <row r="240" spans="1:13" s="234" customFormat="1" ht="16.5" thickTop="1" x14ac:dyDescent="0.25">
      <c r="A240" s="192"/>
      <c r="B240" s="394"/>
      <c r="C240" s="394"/>
      <c r="D240" s="394"/>
      <c r="E240" s="394"/>
      <c r="F240" s="275"/>
      <c r="G240" s="275"/>
      <c r="H240" s="275"/>
      <c r="I240" s="395"/>
      <c r="J240" s="393"/>
      <c r="K240" s="393"/>
      <c r="L240" s="193"/>
      <c r="M240" s="193"/>
    </row>
    <row r="241" spans="1:13" s="178" customFormat="1" ht="23.25" x14ac:dyDescent="0.35">
      <c r="B241" s="178" t="s">
        <v>1487</v>
      </c>
    </row>
    <row r="242" spans="1:13" s="193" customFormat="1" ht="20.25" x14ac:dyDescent="0.3">
      <c r="A242" s="192"/>
      <c r="B242" s="191"/>
      <c r="C242" s="191"/>
      <c r="D242" s="191"/>
      <c r="E242" s="191"/>
      <c r="F242" s="381"/>
      <c r="G242" s="382"/>
      <c r="H242" s="191"/>
      <c r="I242" s="191"/>
    </row>
    <row r="243" spans="1:13" s="386" customFormat="1" ht="20.25" x14ac:dyDescent="0.3">
      <c r="A243" s="271" t="s">
        <v>1488</v>
      </c>
      <c r="B243" s="396" t="s">
        <v>1489</v>
      </c>
      <c r="C243" s="396"/>
      <c r="D243" s="396"/>
      <c r="E243" s="396"/>
      <c r="F243" s="380" t="s">
        <v>1476</v>
      </c>
      <c r="G243" s="380" t="s">
        <v>1478</v>
      </c>
      <c r="H243" s="380" t="s">
        <v>735</v>
      </c>
      <c r="I243" s="380" t="s">
        <v>1478</v>
      </c>
      <c r="L243" s="387"/>
    </row>
    <row r="244" spans="1:13" s="234" customFormat="1" ht="20.25" x14ac:dyDescent="0.3">
      <c r="A244" s="271" t="s">
        <v>1490</v>
      </c>
      <c r="B244" s="260" t="s">
        <v>1491</v>
      </c>
      <c r="C244" s="260"/>
      <c r="D244" s="260"/>
      <c r="E244" s="260"/>
      <c r="F244" s="388">
        <v>5634938.5099999988</v>
      </c>
      <c r="G244" s="389">
        <v>1.1328711661441177E-4</v>
      </c>
      <c r="H244" s="388">
        <v>29</v>
      </c>
      <c r="I244" s="389">
        <v>1.6250777515648378E-4</v>
      </c>
      <c r="J244" s="275"/>
      <c r="K244" s="275"/>
      <c r="L244" s="193"/>
    </row>
    <row r="245" spans="1:13" s="234" customFormat="1" ht="20.25" x14ac:dyDescent="0.3">
      <c r="A245" s="271" t="s">
        <v>1492</v>
      </c>
      <c r="B245" s="260" t="s">
        <v>1493</v>
      </c>
      <c r="C245" s="260"/>
      <c r="D245" s="260"/>
      <c r="E245" s="260"/>
      <c r="F245" s="388">
        <v>15518479.75</v>
      </c>
      <c r="G245" s="389">
        <v>3.119898863131761E-4</v>
      </c>
      <c r="H245" s="388">
        <v>53</v>
      </c>
      <c r="I245" s="389">
        <v>2.9699696838943586E-4</v>
      </c>
      <c r="J245" s="275"/>
      <c r="K245" s="275"/>
      <c r="L245" s="193"/>
    </row>
    <row r="246" spans="1:13" s="234" customFormat="1" ht="20.25" x14ac:dyDescent="0.3">
      <c r="A246" s="271" t="s">
        <v>1494</v>
      </c>
      <c r="B246" s="260" t="s">
        <v>1495</v>
      </c>
      <c r="C246" s="260"/>
      <c r="D246" s="260"/>
      <c r="E246" s="260"/>
      <c r="F246" s="388">
        <v>10878061491.630032</v>
      </c>
      <c r="G246" s="389">
        <v>0.21869701302934602</v>
      </c>
      <c r="H246" s="388">
        <v>37033</v>
      </c>
      <c r="I246" s="389">
        <v>0.2075224288748298</v>
      </c>
      <c r="J246" s="275"/>
      <c r="K246" s="275"/>
      <c r="L246" s="193"/>
    </row>
    <row r="247" spans="1:13" s="234" customFormat="1" ht="20.25" x14ac:dyDescent="0.3">
      <c r="A247" s="271" t="s">
        <v>1496</v>
      </c>
      <c r="B247" s="260" t="s">
        <v>1497</v>
      </c>
      <c r="C247" s="260"/>
      <c r="D247" s="260"/>
      <c r="E247" s="260"/>
      <c r="F247" s="388">
        <v>21519670785.339741</v>
      </c>
      <c r="G247" s="389">
        <v>0.43264029402204313</v>
      </c>
      <c r="H247" s="388">
        <v>76916</v>
      </c>
      <c r="I247" s="389">
        <v>0.43101544944607262</v>
      </c>
      <c r="J247" s="275"/>
      <c r="K247" s="275"/>
      <c r="L247" s="193"/>
    </row>
    <row r="248" spans="1:13" s="234" customFormat="1" ht="20.25" x14ac:dyDescent="0.3">
      <c r="A248" s="271" t="s">
        <v>1498</v>
      </c>
      <c r="B248" s="260" t="s">
        <v>1499</v>
      </c>
      <c r="C248" s="260"/>
      <c r="D248" s="260"/>
      <c r="E248" s="260"/>
      <c r="F248" s="388">
        <v>12219246497.869993</v>
      </c>
      <c r="G248" s="389">
        <v>0.24566074687200815</v>
      </c>
      <c r="H248" s="388">
        <v>44141</v>
      </c>
      <c r="I248" s="389">
        <v>0.24735364493732243</v>
      </c>
      <c r="J248" s="275"/>
      <c r="K248" s="275"/>
      <c r="L248" s="193"/>
    </row>
    <row r="249" spans="1:13" s="234" customFormat="1" ht="20.25" x14ac:dyDescent="0.3">
      <c r="A249" s="271" t="s">
        <v>1500</v>
      </c>
      <c r="B249" s="260" t="s">
        <v>1501</v>
      </c>
      <c r="C249" s="260"/>
      <c r="D249" s="260"/>
      <c r="E249" s="260"/>
      <c r="F249" s="388">
        <v>4678151892.5100155</v>
      </c>
      <c r="G249" s="389">
        <v>9.4051485752009265E-2</v>
      </c>
      <c r="H249" s="388">
        <v>18186</v>
      </c>
      <c r="I249" s="389">
        <v>0.10190918617226945</v>
      </c>
      <c r="J249" s="275"/>
      <c r="K249" s="275"/>
      <c r="L249" s="193"/>
    </row>
    <row r="250" spans="1:13" s="234" customFormat="1" ht="20.25" x14ac:dyDescent="0.3">
      <c r="A250" s="271" t="s">
        <v>1502</v>
      </c>
      <c r="B250" s="260" t="s">
        <v>1503</v>
      </c>
      <c r="C250" s="260"/>
      <c r="D250" s="260"/>
      <c r="E250" s="260"/>
      <c r="F250" s="388">
        <v>424045427.5800001</v>
      </c>
      <c r="G250" s="389">
        <v>8.5251833216656667E-3</v>
      </c>
      <c r="H250" s="388">
        <v>2095</v>
      </c>
      <c r="I250" s="389">
        <v>1.1739785825959777E-2</v>
      </c>
      <c r="J250" s="275"/>
      <c r="K250" s="275"/>
      <c r="L250" s="193"/>
    </row>
    <row r="251" spans="1:13" s="234" customFormat="1" ht="21" thickBot="1" x14ac:dyDescent="0.35">
      <c r="A251" s="271"/>
      <c r="B251" s="223" t="s">
        <v>103</v>
      </c>
      <c r="C251" s="223"/>
      <c r="D251" s="223"/>
      <c r="E251" s="223"/>
      <c r="F251" s="397">
        <v>49740329513.189789</v>
      </c>
      <c r="G251" s="398">
        <v>0.99999999999999978</v>
      </c>
      <c r="H251" s="399">
        <v>178453</v>
      </c>
      <c r="I251" s="398">
        <v>1</v>
      </c>
      <c r="J251" s="393"/>
      <c r="K251" s="393"/>
      <c r="L251" s="193"/>
    </row>
    <row r="252" spans="1:13" s="193" customFormat="1" ht="21" thickTop="1" x14ac:dyDescent="0.3">
      <c r="A252" s="192"/>
      <c r="B252" s="191"/>
      <c r="C252" s="191"/>
      <c r="D252" s="191"/>
      <c r="E252" s="191"/>
      <c r="F252" s="381"/>
      <c r="G252" s="382"/>
      <c r="H252" s="191"/>
      <c r="I252" s="191"/>
    </row>
    <row r="253" spans="1:13" s="178" customFormat="1" ht="23.25" x14ac:dyDescent="0.35">
      <c r="B253" s="178" t="s">
        <v>1504</v>
      </c>
    </row>
    <row r="254" spans="1:13" s="193" customFormat="1" ht="20.25" x14ac:dyDescent="0.3">
      <c r="A254" s="192"/>
      <c r="B254" s="191"/>
      <c r="C254" s="191"/>
      <c r="D254" s="191"/>
      <c r="E254" s="191"/>
      <c r="F254" s="381"/>
      <c r="G254" s="382"/>
      <c r="H254" s="191"/>
      <c r="I254" s="191"/>
    </row>
    <row r="255" spans="1:13" s="386" customFormat="1" ht="20.25" x14ac:dyDescent="0.3">
      <c r="A255" s="192" t="s">
        <v>1505</v>
      </c>
      <c r="B255" s="396" t="s">
        <v>1506</v>
      </c>
      <c r="C255" s="396"/>
      <c r="D255" s="396"/>
      <c r="E255" s="396"/>
      <c r="F255" s="380" t="s">
        <v>1476</v>
      </c>
      <c r="G255" s="380" t="s">
        <v>1477</v>
      </c>
      <c r="H255" s="380" t="s">
        <v>735</v>
      </c>
      <c r="I255" s="380" t="s">
        <v>1478</v>
      </c>
      <c r="L255" s="387"/>
      <c r="M255" s="387"/>
    </row>
    <row r="256" spans="1:13" s="234" customFormat="1" ht="20.25" x14ac:dyDescent="0.3">
      <c r="A256" s="192" t="s">
        <v>1507</v>
      </c>
      <c r="B256" s="260" t="s">
        <v>1508</v>
      </c>
      <c r="C256" s="260"/>
      <c r="D256" s="260"/>
      <c r="E256" s="260"/>
      <c r="F256" s="388">
        <v>8011783685.5300236</v>
      </c>
      <c r="G256" s="389">
        <v>0.16107218757779879</v>
      </c>
      <c r="H256" s="388">
        <v>28824</v>
      </c>
      <c r="I256" s="389">
        <v>0.16152152107277545</v>
      </c>
      <c r="K256" s="275"/>
      <c r="L256" s="193"/>
      <c r="M256" s="193"/>
    </row>
    <row r="257" spans="1:18" s="234" customFormat="1" ht="20.25" x14ac:dyDescent="0.3">
      <c r="A257" s="192" t="s">
        <v>1509</v>
      </c>
      <c r="B257" s="260" t="s">
        <v>1509</v>
      </c>
      <c r="C257" s="260"/>
      <c r="D257" s="260"/>
      <c r="E257" s="260"/>
      <c r="F257" s="388">
        <v>41728545827.659752</v>
      </c>
      <c r="G257" s="389">
        <v>0.83892781242220127</v>
      </c>
      <c r="H257" s="388">
        <v>149629</v>
      </c>
      <c r="I257" s="389">
        <v>0.83847847892722449</v>
      </c>
      <c r="K257" s="275"/>
      <c r="L257" s="193"/>
      <c r="M257" s="193"/>
    </row>
    <row r="258" spans="1:18" s="234" customFormat="1" ht="21" thickBot="1" x14ac:dyDescent="0.35">
      <c r="A258" s="192"/>
      <c r="B258" s="223" t="s">
        <v>103</v>
      </c>
      <c r="C258" s="223"/>
      <c r="D258" s="223"/>
      <c r="E258" s="223"/>
      <c r="F258" s="390">
        <v>49740329513.189774</v>
      </c>
      <c r="G258" s="391">
        <v>1</v>
      </c>
      <c r="H258" s="390">
        <v>178453</v>
      </c>
      <c r="I258" s="391">
        <v>1</v>
      </c>
      <c r="K258" s="393"/>
      <c r="L258" s="193"/>
      <c r="M258" s="193"/>
    </row>
    <row r="259" spans="1:18" s="193" customFormat="1" ht="21" thickTop="1" x14ac:dyDescent="0.3">
      <c r="A259" s="192"/>
      <c r="B259" s="191"/>
      <c r="C259" s="191"/>
      <c r="D259" s="191"/>
      <c r="E259" s="191"/>
      <c r="F259" s="381"/>
      <c r="G259" s="382"/>
      <c r="H259" s="191"/>
      <c r="I259" s="191"/>
    </row>
    <row r="260" spans="1:18" s="178" customFormat="1" ht="23.25" x14ac:dyDescent="0.35">
      <c r="B260" s="178" t="s">
        <v>1510</v>
      </c>
    </row>
    <row r="261" spans="1:18" s="193" customFormat="1" ht="20.25" x14ac:dyDescent="0.3">
      <c r="A261" s="192"/>
      <c r="B261" s="191"/>
      <c r="C261" s="191"/>
      <c r="D261" s="191"/>
      <c r="E261" s="191"/>
      <c r="F261" s="381"/>
      <c r="G261" s="382"/>
      <c r="H261" s="191"/>
      <c r="I261" s="191"/>
    </row>
    <row r="262" spans="1:18" s="386" customFormat="1" ht="20.25" x14ac:dyDescent="0.3">
      <c r="A262" s="271" t="s">
        <v>1511</v>
      </c>
      <c r="B262" s="396" t="s">
        <v>1512</v>
      </c>
      <c r="C262" s="396"/>
      <c r="D262" s="396"/>
      <c r="E262" s="396"/>
      <c r="F262" s="380" t="s">
        <v>1476</v>
      </c>
      <c r="G262" s="380" t="s">
        <v>1477</v>
      </c>
      <c r="H262" s="380" t="s">
        <v>735</v>
      </c>
      <c r="I262" s="380" t="s">
        <v>1478</v>
      </c>
      <c r="J262" s="385"/>
      <c r="L262" s="387"/>
      <c r="M262" s="387"/>
      <c r="N262" s="387"/>
      <c r="O262" s="387"/>
      <c r="Q262" s="400"/>
      <c r="R262" s="400"/>
    </row>
    <row r="263" spans="1:18" s="234" customFormat="1" ht="20.25" x14ac:dyDescent="0.3">
      <c r="A263" s="271" t="s">
        <v>1513</v>
      </c>
      <c r="B263" s="260" t="s">
        <v>1514</v>
      </c>
      <c r="C263" s="260"/>
      <c r="D263" s="260"/>
      <c r="E263" s="260"/>
      <c r="F263" s="388">
        <v>2183003848.7299972</v>
      </c>
      <c r="G263" s="389">
        <v>4.3888005368985607E-2</v>
      </c>
      <c r="H263" s="388">
        <v>9018</v>
      </c>
      <c r="I263" s="389">
        <v>5.053431435728175E-2</v>
      </c>
      <c r="J263" s="275"/>
      <c r="L263" s="193"/>
      <c r="M263" s="193"/>
      <c r="N263" s="193"/>
      <c r="O263" s="193"/>
      <c r="Q263" s="401"/>
      <c r="R263" s="401"/>
    </row>
    <row r="264" spans="1:18" s="234" customFormat="1" ht="20.25" x14ac:dyDescent="0.3">
      <c r="A264" s="271" t="s">
        <v>1515</v>
      </c>
      <c r="B264" s="260" t="s">
        <v>1516</v>
      </c>
      <c r="C264" s="260"/>
      <c r="D264" s="260"/>
      <c r="E264" s="260"/>
      <c r="F264" s="388">
        <v>5768294911.2700462</v>
      </c>
      <c r="G264" s="389">
        <v>0.11596816844046888</v>
      </c>
      <c r="H264" s="388">
        <v>22708</v>
      </c>
      <c r="I264" s="389">
        <v>0.12724919166391149</v>
      </c>
      <c r="J264" s="275"/>
      <c r="L264" s="193"/>
      <c r="M264" s="193"/>
      <c r="N264" s="402"/>
      <c r="O264" s="193"/>
      <c r="Q264" s="401"/>
      <c r="R264" s="401"/>
    </row>
    <row r="265" spans="1:18" s="234" customFormat="1" ht="20.25" x14ac:dyDescent="0.3">
      <c r="A265" s="271" t="s">
        <v>1517</v>
      </c>
      <c r="B265" s="260" t="s">
        <v>1518</v>
      </c>
      <c r="C265" s="260"/>
      <c r="D265" s="260"/>
      <c r="E265" s="260"/>
      <c r="F265" s="388">
        <v>11549564852.910034</v>
      </c>
      <c r="G265" s="389">
        <v>0.23219719221697852</v>
      </c>
      <c r="H265" s="388">
        <v>42294</v>
      </c>
      <c r="I265" s="389">
        <v>0.23700358077476982</v>
      </c>
      <c r="J265" s="275"/>
      <c r="L265" s="193"/>
      <c r="M265" s="193"/>
      <c r="N265" s="402"/>
      <c r="O265" s="193"/>
      <c r="Q265" s="401"/>
      <c r="R265" s="401"/>
    </row>
    <row r="266" spans="1:18" s="234" customFormat="1" ht="20.25" x14ac:dyDescent="0.3">
      <c r="A266" s="271" t="s">
        <v>1519</v>
      </c>
      <c r="B266" s="260" t="s">
        <v>1520</v>
      </c>
      <c r="C266" s="260"/>
      <c r="D266" s="260"/>
      <c r="E266" s="260"/>
      <c r="F266" s="388">
        <v>10854915710.799974</v>
      </c>
      <c r="G266" s="389">
        <v>0.21823168075156182</v>
      </c>
      <c r="H266" s="388">
        <v>39158</v>
      </c>
      <c r="I266" s="389">
        <v>0.21943032619233074</v>
      </c>
      <c r="J266" s="275"/>
      <c r="L266" s="193"/>
      <c r="M266" s="193"/>
      <c r="N266" s="402"/>
      <c r="O266" s="193"/>
      <c r="Q266" s="401"/>
      <c r="R266" s="401"/>
    </row>
    <row r="267" spans="1:18" s="234" customFormat="1" ht="20.25" x14ac:dyDescent="0.3">
      <c r="A267" s="271" t="s">
        <v>1521</v>
      </c>
      <c r="B267" s="260" t="s">
        <v>1522</v>
      </c>
      <c r="C267" s="260"/>
      <c r="D267" s="260"/>
      <c r="E267" s="260"/>
      <c r="F267" s="388">
        <v>4316676600.0599985</v>
      </c>
      <c r="G267" s="389">
        <v>8.6784238108340475E-2</v>
      </c>
      <c r="H267" s="388">
        <v>14562</v>
      </c>
      <c r="I267" s="389">
        <v>8.1601317994093689E-2</v>
      </c>
      <c r="J267" s="275"/>
      <c r="L267" s="403"/>
      <c r="M267" s="193"/>
      <c r="N267" s="402"/>
      <c r="O267" s="193"/>
      <c r="Q267" s="401"/>
      <c r="R267" s="401"/>
    </row>
    <row r="268" spans="1:18" s="234" customFormat="1" ht="20.25" x14ac:dyDescent="0.3">
      <c r="A268" s="271" t="s">
        <v>1523</v>
      </c>
      <c r="B268" s="260" t="s">
        <v>1524</v>
      </c>
      <c r="C268" s="260"/>
      <c r="D268" s="260"/>
      <c r="E268" s="260"/>
      <c r="F268" s="388">
        <v>6738119207.4099693</v>
      </c>
      <c r="G268" s="389">
        <v>0.13546591414564654</v>
      </c>
      <c r="H268" s="388">
        <v>21658</v>
      </c>
      <c r="I268" s="389">
        <v>0.12136528945996986</v>
      </c>
      <c r="J268" s="275"/>
      <c r="L268" s="403"/>
      <c r="M268" s="193"/>
      <c r="N268" s="402"/>
      <c r="O268" s="193"/>
      <c r="Q268" s="401"/>
      <c r="R268" s="401"/>
    </row>
    <row r="269" spans="1:18" s="234" customFormat="1" ht="20.25" x14ac:dyDescent="0.3">
      <c r="A269" s="271" t="s">
        <v>1525</v>
      </c>
      <c r="B269" s="260" t="s">
        <v>1526</v>
      </c>
      <c r="C269" s="260"/>
      <c r="D269" s="260"/>
      <c r="E269" s="260"/>
      <c r="F269" s="388">
        <v>4590430461.6399908</v>
      </c>
      <c r="G269" s="389">
        <v>9.2287898101332658E-2</v>
      </c>
      <c r="H269" s="388">
        <v>15045</v>
      </c>
      <c r="I269" s="389">
        <v>8.430791300790684E-2</v>
      </c>
      <c r="J269" s="275"/>
      <c r="L269" s="403"/>
      <c r="M269" s="193"/>
      <c r="N269" s="402"/>
      <c r="O269" s="193"/>
      <c r="Q269" s="401"/>
      <c r="R269" s="401"/>
    </row>
    <row r="270" spans="1:18" s="234" customFormat="1" ht="20.25" x14ac:dyDescent="0.3">
      <c r="A270" s="271" t="s">
        <v>1527</v>
      </c>
      <c r="B270" s="260" t="s">
        <v>1528</v>
      </c>
      <c r="C270" s="260"/>
      <c r="D270" s="260"/>
      <c r="E270" s="260"/>
      <c r="F270" s="388">
        <v>3066829168.0900087</v>
      </c>
      <c r="G270" s="389">
        <v>6.1656792347480407E-2</v>
      </c>
      <c r="H270" s="388">
        <v>11226</v>
      </c>
      <c r="I270" s="389">
        <v>6.290732013471334E-2</v>
      </c>
      <c r="J270" s="275"/>
      <c r="K270" s="275"/>
      <c r="L270" s="403"/>
      <c r="M270" s="193"/>
      <c r="N270" s="193"/>
      <c r="O270" s="193"/>
      <c r="Q270" s="401"/>
      <c r="R270" s="401"/>
    </row>
    <row r="271" spans="1:18" s="234" customFormat="1" ht="20.25" x14ac:dyDescent="0.3">
      <c r="A271" s="271" t="s">
        <v>1529</v>
      </c>
      <c r="B271" s="260" t="s">
        <v>1530</v>
      </c>
      <c r="C271" s="260"/>
      <c r="D271" s="260"/>
      <c r="E271" s="260"/>
      <c r="F271" s="388">
        <v>420965174.70000046</v>
      </c>
      <c r="G271" s="389">
        <v>8.4632566535042739E-3</v>
      </c>
      <c r="H271" s="388">
        <v>1638</v>
      </c>
      <c r="I271" s="389">
        <v>9.1788874381489808E-3</v>
      </c>
      <c r="J271" s="275"/>
      <c r="K271" s="275"/>
      <c r="L271" s="403"/>
      <c r="M271" s="193"/>
      <c r="N271" s="193"/>
      <c r="O271" s="193"/>
      <c r="Q271" s="401"/>
      <c r="R271" s="401"/>
    </row>
    <row r="272" spans="1:18" s="234" customFormat="1" ht="20.25" x14ac:dyDescent="0.3">
      <c r="A272" s="271" t="s">
        <v>1531</v>
      </c>
      <c r="B272" s="260" t="s">
        <v>1532</v>
      </c>
      <c r="C272" s="260"/>
      <c r="D272" s="260"/>
      <c r="E272" s="260"/>
      <c r="F272" s="388">
        <v>159459208.39000005</v>
      </c>
      <c r="G272" s="389">
        <v>3.2058333740574642E-3</v>
      </c>
      <c r="H272" s="388">
        <v>759</v>
      </c>
      <c r="I272" s="389">
        <v>4.2532207359921095E-3</v>
      </c>
      <c r="J272" s="275"/>
      <c r="K272" s="275"/>
      <c r="L272" s="403"/>
      <c r="M272" s="193"/>
      <c r="N272" s="193"/>
      <c r="O272" s="193"/>
      <c r="Q272" s="401"/>
      <c r="R272" s="401"/>
    </row>
    <row r="273" spans="1:18" s="234" customFormat="1" ht="20.25" x14ac:dyDescent="0.3">
      <c r="A273" s="271" t="s">
        <v>1533</v>
      </c>
      <c r="B273" s="260" t="s">
        <v>1534</v>
      </c>
      <c r="C273" s="260"/>
      <c r="D273" s="260"/>
      <c r="E273" s="260"/>
      <c r="F273" s="388">
        <v>90850178.330000177</v>
      </c>
      <c r="G273" s="389">
        <v>1.8264892737775036E-3</v>
      </c>
      <c r="H273" s="388">
        <v>376</v>
      </c>
      <c r="I273" s="389">
        <v>2.1069973606495829E-3</v>
      </c>
      <c r="J273" s="275"/>
      <c r="K273" s="275"/>
      <c r="L273" s="403"/>
      <c r="M273" s="193"/>
      <c r="N273" s="193"/>
      <c r="O273" s="193"/>
      <c r="Q273" s="401"/>
      <c r="R273" s="401"/>
    </row>
    <row r="274" spans="1:18" s="234" customFormat="1" ht="20.25" x14ac:dyDescent="0.3">
      <c r="A274" s="271" t="s">
        <v>1535</v>
      </c>
      <c r="B274" s="260" t="s">
        <v>1536</v>
      </c>
      <c r="C274" s="260"/>
      <c r="D274" s="260"/>
      <c r="E274" s="260"/>
      <c r="F274" s="388">
        <v>1220190.8600000001</v>
      </c>
      <c r="G274" s="389">
        <v>2.4531217865704582E-5</v>
      </c>
      <c r="H274" s="388">
        <v>11</v>
      </c>
      <c r="I274" s="389">
        <v>6.1640880231769715E-5</v>
      </c>
      <c r="J274" s="275"/>
      <c r="K274" s="275"/>
      <c r="L274" s="403"/>
      <c r="M274" s="193"/>
      <c r="N274" s="193"/>
      <c r="O274" s="193"/>
      <c r="Q274" s="401"/>
      <c r="R274" s="401"/>
    </row>
    <row r="275" spans="1:18" s="234" customFormat="1" ht="21" thickBot="1" x14ac:dyDescent="0.35">
      <c r="A275" s="271"/>
      <c r="B275" s="223" t="s">
        <v>103</v>
      </c>
      <c r="C275" s="223"/>
      <c r="D275" s="223"/>
      <c r="E275" s="223"/>
      <c r="F275" s="404">
        <v>49740329513.190025</v>
      </c>
      <c r="G275" s="405">
        <v>0.99999999999999989</v>
      </c>
      <c r="H275" s="406">
        <v>178453</v>
      </c>
      <c r="I275" s="405">
        <v>0.99999999999999989</v>
      </c>
      <c r="J275" s="407"/>
      <c r="K275" s="393"/>
      <c r="L275" s="193"/>
      <c r="M275" s="193"/>
      <c r="N275" s="193"/>
      <c r="O275" s="193"/>
      <c r="Q275" s="401"/>
      <c r="R275" s="401"/>
    </row>
    <row r="276" spans="1:18" s="193" customFormat="1" ht="21" thickTop="1" x14ac:dyDescent="0.3">
      <c r="A276" s="192"/>
      <c r="B276" s="191"/>
      <c r="C276" s="191"/>
      <c r="D276" s="191"/>
      <c r="E276" s="191"/>
      <c r="F276" s="381"/>
      <c r="G276" s="382"/>
      <c r="H276" s="191"/>
      <c r="I276" s="191"/>
    </row>
    <row r="277" spans="1:18" s="178" customFormat="1" ht="23.25" x14ac:dyDescent="0.35">
      <c r="B277" s="178" t="s">
        <v>1537</v>
      </c>
    </row>
    <row r="278" spans="1:18" s="193" customFormat="1" ht="20.25" x14ac:dyDescent="0.3">
      <c r="A278" s="192" t="s">
        <v>1538</v>
      </c>
      <c r="B278" s="191"/>
      <c r="C278" s="191"/>
      <c r="D278" s="191"/>
      <c r="E278" s="191"/>
      <c r="F278" s="381"/>
      <c r="G278" s="382"/>
      <c r="H278" s="191"/>
      <c r="I278" s="191"/>
    </row>
    <row r="279" spans="1:18" s="234" customFormat="1" ht="20.25" x14ac:dyDescent="0.3">
      <c r="A279" s="271"/>
      <c r="B279" s="396" t="s">
        <v>1539</v>
      </c>
      <c r="C279" s="396"/>
      <c r="D279" s="260"/>
      <c r="E279" s="260"/>
      <c r="F279" s="380" t="s">
        <v>1476</v>
      </c>
      <c r="G279" s="380" t="s">
        <v>1477</v>
      </c>
      <c r="H279" s="380" t="s">
        <v>735</v>
      </c>
      <c r="I279" s="380" t="s">
        <v>1478</v>
      </c>
    </row>
    <row r="280" spans="1:18" s="234" customFormat="1" ht="18.75" customHeight="1" x14ac:dyDescent="0.3">
      <c r="A280" s="408" t="s">
        <v>1540</v>
      </c>
      <c r="B280" s="409" t="s">
        <v>741</v>
      </c>
      <c r="C280" s="409"/>
      <c r="D280" s="409"/>
      <c r="E280" s="257"/>
      <c r="F280" s="388">
        <v>1109509681.5599985</v>
      </c>
      <c r="G280" s="389">
        <v>2.230603802626157E-2</v>
      </c>
      <c r="H280" s="388">
        <v>16546</v>
      </c>
      <c r="I280" s="389">
        <v>9.2719091301351059E-2</v>
      </c>
    </row>
    <row r="281" spans="1:18" s="234" customFormat="1" ht="18.75" customHeight="1" x14ac:dyDescent="0.3">
      <c r="A281" s="410" t="s">
        <v>1541</v>
      </c>
      <c r="B281" s="409" t="s">
        <v>743</v>
      </c>
      <c r="C281" s="409"/>
      <c r="D281" s="409"/>
      <c r="E281" s="257"/>
      <c r="F281" s="388">
        <v>7637140017.1800241</v>
      </c>
      <c r="G281" s="389">
        <v>0.15354019750019582</v>
      </c>
      <c r="H281" s="388">
        <v>49614</v>
      </c>
      <c r="I281" s="389">
        <v>0.2780227847108202</v>
      </c>
    </row>
    <row r="282" spans="1:18" s="234" customFormat="1" ht="18.75" customHeight="1" x14ac:dyDescent="0.3">
      <c r="A282" s="410" t="s">
        <v>1542</v>
      </c>
      <c r="B282" s="409" t="s">
        <v>745</v>
      </c>
      <c r="C282" s="409"/>
      <c r="D282" s="409"/>
      <c r="E282" s="257"/>
      <c r="F282" s="388">
        <v>12238582678.020016</v>
      </c>
      <c r="G282" s="389">
        <v>0.24604948937410243</v>
      </c>
      <c r="H282" s="388">
        <v>49351</v>
      </c>
      <c r="I282" s="389">
        <v>0.27654900730164245</v>
      </c>
    </row>
    <row r="283" spans="1:18" s="234" customFormat="1" ht="18.75" customHeight="1" x14ac:dyDescent="0.3">
      <c r="A283" s="410" t="s">
        <v>1543</v>
      </c>
      <c r="B283" s="409" t="s">
        <v>747</v>
      </c>
      <c r="C283" s="409"/>
      <c r="D283" s="409"/>
      <c r="E283" s="257"/>
      <c r="F283" s="388">
        <v>10654017516.419992</v>
      </c>
      <c r="G283" s="389">
        <v>0.21419274099490582</v>
      </c>
      <c r="H283" s="388">
        <v>30888</v>
      </c>
      <c r="I283" s="389">
        <v>0.17308759169080934</v>
      </c>
    </row>
    <row r="284" spans="1:18" s="234" customFormat="1" ht="18.75" customHeight="1" x14ac:dyDescent="0.3">
      <c r="A284" s="410" t="s">
        <v>1544</v>
      </c>
      <c r="B284" s="409" t="s">
        <v>749</v>
      </c>
      <c r="C284" s="409"/>
      <c r="D284" s="409"/>
      <c r="E284" s="257"/>
      <c r="F284" s="388">
        <v>6926559856.940032</v>
      </c>
      <c r="G284" s="389">
        <v>0.13925440230755318</v>
      </c>
      <c r="H284" s="388">
        <v>15568</v>
      </c>
      <c r="I284" s="389">
        <v>8.7238656677108256E-2</v>
      </c>
    </row>
    <row r="285" spans="1:18" s="234" customFormat="1" ht="18.75" customHeight="1" x14ac:dyDescent="0.3">
      <c r="A285" s="410" t="s">
        <v>1545</v>
      </c>
      <c r="B285" s="409" t="s">
        <v>751</v>
      </c>
      <c r="C285" s="409"/>
      <c r="D285" s="409"/>
      <c r="E285" s="257"/>
      <c r="F285" s="388">
        <v>4159313891.7000065</v>
      </c>
      <c r="G285" s="389">
        <v>8.3620553631375619E-2</v>
      </c>
      <c r="H285" s="388">
        <v>7642</v>
      </c>
      <c r="I285" s="389">
        <v>4.2823600611925826E-2</v>
      </c>
    </row>
    <row r="286" spans="1:18" s="234" customFormat="1" ht="18.75" customHeight="1" x14ac:dyDescent="0.3">
      <c r="A286" s="410" t="s">
        <v>1546</v>
      </c>
      <c r="B286" s="409" t="s">
        <v>753</v>
      </c>
      <c r="C286" s="409"/>
      <c r="D286" s="409"/>
      <c r="E286" s="257"/>
      <c r="F286" s="388">
        <v>2548490231.9500022</v>
      </c>
      <c r="G286" s="389">
        <v>5.1235893627809538E-2</v>
      </c>
      <c r="H286" s="388">
        <v>3955</v>
      </c>
      <c r="I286" s="389">
        <v>2.2162698301513562E-2</v>
      </c>
    </row>
    <row r="287" spans="1:18" s="234" customFormat="1" ht="18.75" customHeight="1" x14ac:dyDescent="0.3">
      <c r="A287" s="410" t="s">
        <v>1547</v>
      </c>
      <c r="B287" s="409" t="s">
        <v>755</v>
      </c>
      <c r="C287" s="409"/>
      <c r="D287" s="409"/>
      <c r="E287" s="257"/>
      <c r="F287" s="388">
        <v>1439833501.8700006</v>
      </c>
      <c r="G287" s="389">
        <v>2.8947003688188019E-2</v>
      </c>
      <c r="H287" s="388">
        <v>1930</v>
      </c>
      <c r="I287" s="389">
        <v>1.0815172622483231E-2</v>
      </c>
    </row>
    <row r="288" spans="1:18" s="234" customFormat="1" ht="18.75" customHeight="1" x14ac:dyDescent="0.3">
      <c r="A288" s="410" t="s">
        <v>1548</v>
      </c>
      <c r="B288" s="409" t="s">
        <v>757</v>
      </c>
      <c r="C288" s="409"/>
      <c r="D288" s="409"/>
      <c r="E288" s="257"/>
      <c r="F288" s="388">
        <v>959412700.36999917</v>
      </c>
      <c r="G288" s="389">
        <v>1.9288426710474111E-2</v>
      </c>
      <c r="H288" s="388">
        <v>1135</v>
      </c>
      <c r="I288" s="389">
        <v>6.3602180966416929E-3</v>
      </c>
    </row>
    <row r="289" spans="1:11" s="234" customFormat="1" ht="18.75" customHeight="1" x14ac:dyDescent="0.3">
      <c r="A289" s="410" t="s">
        <v>1549</v>
      </c>
      <c r="B289" s="409" t="s">
        <v>759</v>
      </c>
      <c r="C289" s="409"/>
      <c r="D289" s="409"/>
      <c r="E289" s="257"/>
      <c r="F289" s="388">
        <v>667343830.79000068</v>
      </c>
      <c r="G289" s="389">
        <v>1.3416554279420994E-2</v>
      </c>
      <c r="H289" s="388">
        <v>705</v>
      </c>
      <c r="I289" s="389">
        <v>3.9506200512179675E-3</v>
      </c>
    </row>
    <row r="290" spans="1:11" s="234" customFormat="1" ht="20.25" x14ac:dyDescent="0.3">
      <c r="A290" s="410" t="s">
        <v>1550</v>
      </c>
      <c r="B290" s="409" t="s">
        <v>1551</v>
      </c>
      <c r="C290" s="409"/>
      <c r="D290" s="409"/>
      <c r="E290" s="257"/>
      <c r="F290" s="388">
        <v>1400125606.3899994</v>
      </c>
      <c r="G290" s="389">
        <v>2.8148699859712748E-2</v>
      </c>
      <c r="H290" s="388">
        <v>1119</v>
      </c>
      <c r="I290" s="389">
        <v>6.2705586344863912E-3</v>
      </c>
    </row>
    <row r="291" spans="1:11" s="234" customFormat="1" ht="21" thickBot="1" x14ac:dyDescent="0.35">
      <c r="A291" s="192"/>
      <c r="B291" s="223" t="s">
        <v>103</v>
      </c>
      <c r="C291" s="223"/>
      <c r="D291" s="223"/>
      <c r="E291" s="223"/>
      <c r="F291" s="390">
        <v>49740329513.190079</v>
      </c>
      <c r="G291" s="391">
        <v>1</v>
      </c>
      <c r="H291" s="390">
        <v>178453</v>
      </c>
      <c r="I291" s="391">
        <v>0.99999999999999989</v>
      </c>
    </row>
    <row r="292" spans="1:11" s="193" customFormat="1" ht="21" thickTop="1" x14ac:dyDescent="0.3">
      <c r="A292" s="192"/>
      <c r="B292" s="191"/>
      <c r="C292" s="191"/>
      <c r="D292" s="191"/>
      <c r="E292" s="191"/>
      <c r="F292" s="381"/>
      <c r="G292" s="382"/>
      <c r="H292" s="191"/>
      <c r="I292" s="191"/>
    </row>
    <row r="293" spans="1:11" s="178" customFormat="1" ht="23.25" x14ac:dyDescent="0.35">
      <c r="B293" s="178" t="s">
        <v>1552</v>
      </c>
    </row>
    <row r="294" spans="1:11" s="193" customFormat="1" ht="20.25" x14ac:dyDescent="0.3">
      <c r="A294" s="192"/>
      <c r="B294" s="191"/>
      <c r="C294" s="191"/>
      <c r="D294" s="191"/>
      <c r="E294" s="191"/>
      <c r="F294" s="381"/>
      <c r="G294" s="382"/>
      <c r="H294" s="191"/>
      <c r="I294" s="191"/>
    </row>
    <row r="295" spans="1:11" s="234" customFormat="1" ht="20.25" x14ac:dyDescent="0.3">
      <c r="A295" s="192" t="s">
        <v>1553</v>
      </c>
      <c r="B295" s="411" t="s">
        <v>1554</v>
      </c>
      <c r="C295" s="411"/>
      <c r="D295" s="411"/>
      <c r="E295" s="411"/>
      <c r="F295" s="380" t="s">
        <v>1476</v>
      </c>
      <c r="G295" s="412" t="s">
        <v>1477</v>
      </c>
      <c r="H295" s="380" t="s">
        <v>735</v>
      </c>
      <c r="I295" s="412" t="s">
        <v>1478</v>
      </c>
    </row>
    <row r="296" spans="1:11" s="193" customFormat="1" ht="20.25" x14ac:dyDescent="0.3">
      <c r="A296" s="192" t="s">
        <v>1555</v>
      </c>
      <c r="B296" s="260" t="s">
        <v>1556</v>
      </c>
      <c r="C296" s="260"/>
      <c r="D296" s="260"/>
      <c r="E296" s="260"/>
      <c r="F296" s="388">
        <v>35146048479.939613</v>
      </c>
      <c r="G296" s="389">
        <v>0.70659058401734076</v>
      </c>
      <c r="H296" s="388">
        <v>119300</v>
      </c>
      <c r="I296" s="389">
        <v>0.66852336469546603</v>
      </c>
      <c r="K296" s="275"/>
    </row>
    <row r="297" spans="1:11" s="193" customFormat="1" ht="20.25" x14ac:dyDescent="0.3">
      <c r="A297" s="192" t="s">
        <v>1557</v>
      </c>
      <c r="B297" s="260" t="s">
        <v>1558</v>
      </c>
      <c r="C297" s="260"/>
      <c r="D297" s="413"/>
      <c r="E297" s="260"/>
      <c r="F297" s="388">
        <v>2848147774.5900064</v>
      </c>
      <c r="G297" s="389">
        <v>5.726033185676354E-2</v>
      </c>
      <c r="H297" s="388">
        <v>10128</v>
      </c>
      <c r="I297" s="389">
        <v>5.6754439544305785E-2</v>
      </c>
      <c r="K297" s="275"/>
    </row>
    <row r="298" spans="1:11" s="193" customFormat="1" ht="20.25" x14ac:dyDescent="0.3">
      <c r="A298" s="192" t="s">
        <v>1559</v>
      </c>
      <c r="B298" s="260" t="s">
        <v>1560</v>
      </c>
      <c r="C298" s="260"/>
      <c r="D298" s="413"/>
      <c r="E298" s="260"/>
      <c r="F298" s="388">
        <v>1662236936.2799997</v>
      </c>
      <c r="G298" s="389">
        <v>3.3418293617038172E-2</v>
      </c>
      <c r="H298" s="388">
        <v>6175</v>
      </c>
      <c r="I298" s="389">
        <v>3.4602948675561636E-2</v>
      </c>
      <c r="K298" s="275"/>
    </row>
    <row r="299" spans="1:11" s="193" customFormat="1" ht="20.25" x14ac:dyDescent="0.3">
      <c r="A299" s="192" t="s">
        <v>1561</v>
      </c>
      <c r="B299" s="260" t="s">
        <v>1562</v>
      </c>
      <c r="C299" s="260"/>
      <c r="D299" s="260"/>
      <c r="E299" s="260"/>
      <c r="F299" s="388">
        <v>2045631398.3299911</v>
      </c>
      <c r="G299" s="389">
        <v>4.1126213242868699E-2</v>
      </c>
      <c r="H299" s="388">
        <v>7460</v>
      </c>
      <c r="I299" s="389">
        <v>4.1803724229909273E-2</v>
      </c>
      <c r="K299" s="275"/>
    </row>
    <row r="300" spans="1:11" s="193" customFormat="1" ht="20.25" x14ac:dyDescent="0.3">
      <c r="A300" s="192" t="s">
        <v>1563</v>
      </c>
      <c r="B300" s="260" t="s">
        <v>1564</v>
      </c>
      <c r="C300" s="260"/>
      <c r="D300" s="260"/>
      <c r="E300" s="260"/>
      <c r="F300" s="388">
        <v>7987066028.9799967</v>
      </c>
      <c r="G300" s="389">
        <v>0.16057525366537978</v>
      </c>
      <c r="H300" s="388">
        <v>35118</v>
      </c>
      <c r="I300" s="389">
        <v>0.19679131199811714</v>
      </c>
      <c r="K300" s="275"/>
    </row>
    <row r="301" spans="1:11" s="193" customFormat="1" ht="20.25" x14ac:dyDescent="0.3">
      <c r="A301" s="192" t="s">
        <v>1565</v>
      </c>
      <c r="B301" s="260" t="s">
        <v>101</v>
      </c>
      <c r="C301" s="260"/>
      <c r="D301" s="260"/>
      <c r="E301" s="260"/>
      <c r="F301" s="388">
        <v>51198895.069999993</v>
      </c>
      <c r="G301" s="389">
        <v>1.0293236006091119E-3</v>
      </c>
      <c r="H301" s="388">
        <v>272</v>
      </c>
      <c r="I301" s="389">
        <v>1.5242108566401237E-3</v>
      </c>
      <c r="K301" s="275"/>
    </row>
    <row r="302" spans="1:11" s="193" customFormat="1" ht="21" thickBot="1" x14ac:dyDescent="0.35">
      <c r="A302" s="192"/>
      <c r="B302" s="223" t="s">
        <v>103</v>
      </c>
      <c r="C302" s="223"/>
      <c r="D302" s="223"/>
      <c r="E302" s="223"/>
      <c r="F302" s="390">
        <v>49740329513.189606</v>
      </c>
      <c r="G302" s="391">
        <v>1</v>
      </c>
      <c r="H302" s="390">
        <v>178453</v>
      </c>
      <c r="I302" s="391">
        <v>1.0000000000000002</v>
      </c>
      <c r="K302" s="393"/>
    </row>
    <row r="303" spans="1:11" s="193" customFormat="1" ht="21" thickTop="1" x14ac:dyDescent="0.3">
      <c r="A303" s="192"/>
      <c r="B303" s="191"/>
      <c r="C303" s="191"/>
      <c r="D303" s="191"/>
      <c r="E303" s="191"/>
      <c r="F303" s="381"/>
      <c r="G303" s="382"/>
      <c r="H303" s="191"/>
      <c r="I303" s="191"/>
    </row>
    <row r="304" spans="1:11" s="178" customFormat="1" ht="26.25" x14ac:dyDescent="0.35">
      <c r="B304" s="178" t="s">
        <v>1566</v>
      </c>
    </row>
    <row r="305" spans="1:18" s="193" customFormat="1" ht="20.25" x14ac:dyDescent="0.3">
      <c r="A305" s="192"/>
      <c r="B305" s="191"/>
      <c r="C305" s="191"/>
      <c r="D305" s="191"/>
      <c r="E305" s="191"/>
      <c r="F305" s="381"/>
      <c r="G305" s="382"/>
      <c r="H305" s="191"/>
      <c r="I305" s="191"/>
    </row>
    <row r="306" spans="1:18" ht="18" customHeight="1" x14ac:dyDescent="0.3">
      <c r="B306" s="289"/>
      <c r="C306" s="289"/>
      <c r="D306" s="289"/>
      <c r="E306" s="414" t="s">
        <v>1567</v>
      </c>
      <c r="F306" s="414"/>
      <c r="G306" s="414"/>
      <c r="H306" s="414"/>
      <c r="I306" s="414"/>
      <c r="J306" s="414"/>
      <c r="K306" s="414"/>
      <c r="L306" s="414"/>
      <c r="O306" s="234"/>
      <c r="P306" s="234"/>
      <c r="Q306" s="234"/>
      <c r="R306" s="234"/>
    </row>
    <row r="307" spans="1:18" ht="20.25" x14ac:dyDescent="0.3">
      <c r="B307" s="411" t="s">
        <v>1568</v>
      </c>
      <c r="C307" s="411"/>
      <c r="D307" s="289"/>
      <c r="E307" s="415" t="s">
        <v>1569</v>
      </c>
      <c r="F307" s="415" t="s">
        <v>1570</v>
      </c>
      <c r="G307" s="415" t="s">
        <v>1571</v>
      </c>
      <c r="H307" s="415" t="s">
        <v>1572</v>
      </c>
      <c r="I307" s="415" t="s">
        <v>1573</v>
      </c>
      <c r="J307" s="416" t="s">
        <v>1574</v>
      </c>
      <c r="K307" s="380" t="s">
        <v>1575</v>
      </c>
      <c r="L307" s="416" t="s">
        <v>103</v>
      </c>
      <c r="O307" s="234"/>
      <c r="P307" s="234"/>
      <c r="Q307" s="417"/>
      <c r="R307" s="417"/>
    </row>
    <row r="308" spans="1:18" ht="20.25" x14ac:dyDescent="0.3">
      <c r="A308" s="408" t="s">
        <v>1576</v>
      </c>
      <c r="B308" s="260" t="s">
        <v>1577</v>
      </c>
      <c r="C308" s="260"/>
      <c r="D308" s="289"/>
      <c r="E308" s="388">
        <v>5948954.3199999975</v>
      </c>
      <c r="F308" s="388">
        <v>11457610.989999996</v>
      </c>
      <c r="G308" s="388">
        <v>54162122.69000002</v>
      </c>
      <c r="H308" s="388">
        <v>108189577.58999987</v>
      </c>
      <c r="I308" s="388">
        <v>339528822.90000051</v>
      </c>
      <c r="J308" s="388">
        <v>603685025.76000094</v>
      </c>
      <c r="K308" s="388">
        <v>3822478.32</v>
      </c>
      <c r="L308" s="343">
        <v>1126794592.5700014</v>
      </c>
      <c r="M308" s="289"/>
      <c r="Q308" s="418"/>
      <c r="R308" s="418"/>
    </row>
    <row r="309" spans="1:18" ht="20.25" x14ac:dyDescent="0.3">
      <c r="A309" s="410" t="s">
        <v>1578</v>
      </c>
      <c r="B309" s="260" t="s">
        <v>1579</v>
      </c>
      <c r="C309" s="260"/>
      <c r="D309" s="289"/>
      <c r="E309" s="388">
        <v>26560123.499999996</v>
      </c>
      <c r="F309" s="388">
        <v>31730642.170000009</v>
      </c>
      <c r="G309" s="388">
        <v>133327866.76000011</v>
      </c>
      <c r="H309" s="388">
        <v>269683409.90000033</v>
      </c>
      <c r="I309" s="388">
        <v>775750372.53999913</v>
      </c>
      <c r="J309" s="388">
        <v>1167944993.4599988</v>
      </c>
      <c r="K309" s="388">
        <v>3371400.87</v>
      </c>
      <c r="L309" s="343">
        <v>2408368809.1999984</v>
      </c>
      <c r="M309" s="289"/>
      <c r="Q309" s="418"/>
      <c r="R309" s="418"/>
    </row>
    <row r="310" spans="1:18" ht="20.25" x14ac:dyDescent="0.3">
      <c r="A310" s="410" t="s">
        <v>1580</v>
      </c>
      <c r="B310" s="260" t="s">
        <v>1581</v>
      </c>
      <c r="C310" s="260"/>
      <c r="D310" s="289"/>
      <c r="E310" s="388">
        <v>98042188.540000081</v>
      </c>
      <c r="F310" s="388">
        <v>124528216.48999994</v>
      </c>
      <c r="G310" s="388">
        <v>410317929.34999961</v>
      </c>
      <c r="H310" s="388">
        <v>759887975.3799994</v>
      </c>
      <c r="I310" s="388">
        <v>1821432920.7100003</v>
      </c>
      <c r="J310" s="388">
        <v>2241709138.2699924</v>
      </c>
      <c r="K310" s="388">
        <v>16701282.119999999</v>
      </c>
      <c r="L310" s="343">
        <v>5472619650.859992</v>
      </c>
      <c r="M310" s="289"/>
      <c r="Q310" s="418"/>
      <c r="R310" s="418"/>
    </row>
    <row r="311" spans="1:18" ht="20.25" x14ac:dyDescent="0.3">
      <c r="A311" s="410" t="s">
        <v>1582</v>
      </c>
      <c r="B311" s="260" t="s">
        <v>1583</v>
      </c>
      <c r="C311" s="260"/>
      <c r="D311" s="289"/>
      <c r="E311" s="388">
        <v>184624875.10999992</v>
      </c>
      <c r="F311" s="388">
        <v>272363373.15999985</v>
      </c>
      <c r="G311" s="388">
        <v>855087319.88000154</v>
      </c>
      <c r="H311" s="388">
        <v>1648552526.0600014</v>
      </c>
      <c r="I311" s="388">
        <v>3637586030.9000092</v>
      </c>
      <c r="J311" s="388">
        <v>3763622203.6899934</v>
      </c>
      <c r="K311" s="388">
        <v>17072993.940000001</v>
      </c>
      <c r="L311" s="343">
        <v>10378909322.740005</v>
      </c>
      <c r="M311" s="289"/>
      <c r="Q311" s="418"/>
      <c r="R311" s="418"/>
    </row>
    <row r="312" spans="1:18" ht="20.25" x14ac:dyDescent="0.3">
      <c r="A312" s="408" t="s">
        <v>1584</v>
      </c>
      <c r="B312" s="260" t="s">
        <v>1585</v>
      </c>
      <c r="C312" s="260"/>
      <c r="D312" s="289"/>
      <c r="E312" s="388">
        <v>103190836.99999997</v>
      </c>
      <c r="F312" s="388">
        <v>141401368.87000009</v>
      </c>
      <c r="G312" s="388">
        <v>502106782.95000118</v>
      </c>
      <c r="H312" s="388">
        <v>958966869.56000221</v>
      </c>
      <c r="I312" s="388">
        <v>2130469698.909996</v>
      </c>
      <c r="J312" s="388">
        <v>2037061075.6400003</v>
      </c>
      <c r="K312" s="388">
        <v>7712357.0700000012</v>
      </c>
      <c r="L312" s="343">
        <v>5880908990</v>
      </c>
      <c r="M312" s="289"/>
      <c r="R312" s="418"/>
    </row>
    <row r="313" spans="1:18" ht="20.25" x14ac:dyDescent="0.3">
      <c r="A313" s="408" t="s">
        <v>1586</v>
      </c>
      <c r="B313" s="260" t="s">
        <v>1587</v>
      </c>
      <c r="C313" s="260"/>
      <c r="D313" s="289"/>
      <c r="E313" s="388">
        <v>84753787.940000072</v>
      </c>
      <c r="F313" s="388">
        <v>130261624.48</v>
      </c>
      <c r="G313" s="388">
        <v>447467006.74999988</v>
      </c>
      <c r="H313" s="388">
        <v>888969184.53000057</v>
      </c>
      <c r="I313" s="388">
        <v>1948124057.0799952</v>
      </c>
      <c r="J313" s="388">
        <v>1757173172.2699959</v>
      </c>
      <c r="K313" s="388">
        <v>6455273.6600000001</v>
      </c>
      <c r="L313" s="343">
        <v>5263204106.7099915</v>
      </c>
      <c r="M313" s="289"/>
      <c r="R313" s="418"/>
    </row>
    <row r="314" spans="1:18" ht="20.25" x14ac:dyDescent="0.3">
      <c r="A314" s="408" t="s">
        <v>1588</v>
      </c>
      <c r="B314" s="260" t="s">
        <v>1589</v>
      </c>
      <c r="C314" s="260"/>
      <c r="D314" s="289"/>
      <c r="E314" s="388">
        <v>78740600.800000027</v>
      </c>
      <c r="F314" s="388">
        <v>135332775.67999995</v>
      </c>
      <c r="G314" s="388">
        <v>476509209.88000071</v>
      </c>
      <c r="H314" s="388">
        <v>890133063.23999965</v>
      </c>
      <c r="I314" s="388">
        <v>2056221472.7300012</v>
      </c>
      <c r="J314" s="388">
        <v>1789940527.0299993</v>
      </c>
      <c r="K314" s="388">
        <v>5529542.6299999999</v>
      </c>
      <c r="L314" s="343">
        <v>5432407191.9900007</v>
      </c>
      <c r="M314" s="289"/>
      <c r="R314" s="418"/>
    </row>
    <row r="315" spans="1:18" ht="20.25" x14ac:dyDescent="0.3">
      <c r="A315" s="408" t="s">
        <v>1590</v>
      </c>
      <c r="B315" s="260" t="s">
        <v>1591</v>
      </c>
      <c r="C315" s="260"/>
      <c r="D315" s="289"/>
      <c r="E315" s="388">
        <v>71945539.920000002</v>
      </c>
      <c r="F315" s="388">
        <v>116783541.91</v>
      </c>
      <c r="G315" s="388">
        <v>469609769.96000016</v>
      </c>
      <c r="H315" s="388">
        <v>917896367.76999772</v>
      </c>
      <c r="I315" s="388">
        <v>2053643135.8199995</v>
      </c>
      <c r="J315" s="388">
        <v>1720758626.4199967</v>
      </c>
      <c r="K315" s="388">
        <v>3663530.3000000007</v>
      </c>
      <c r="L315" s="343">
        <v>5354300512.0999937</v>
      </c>
      <c r="M315" s="289"/>
      <c r="R315" s="419"/>
    </row>
    <row r="316" spans="1:18" ht="20.25" x14ac:dyDescent="0.3">
      <c r="A316" s="408" t="s">
        <v>1592</v>
      </c>
      <c r="B316" s="260" t="s">
        <v>1593</v>
      </c>
      <c r="C316" s="260"/>
      <c r="D316" s="289"/>
      <c r="E316" s="388">
        <v>55220986.939999975</v>
      </c>
      <c r="F316" s="388">
        <v>105158072.80999997</v>
      </c>
      <c r="G316" s="388">
        <v>392761639.69</v>
      </c>
      <c r="H316" s="388">
        <v>871718158.55999875</v>
      </c>
      <c r="I316" s="388">
        <v>1883915774.5199962</v>
      </c>
      <c r="J316" s="388">
        <v>1471418198.6300006</v>
      </c>
      <c r="K316" s="388">
        <v>2259574.77</v>
      </c>
      <c r="L316" s="341">
        <v>4782452405.9199963</v>
      </c>
      <c r="M316" s="289"/>
      <c r="R316" s="419"/>
    </row>
    <row r="317" spans="1:18" ht="20.25" x14ac:dyDescent="0.3">
      <c r="A317" s="408" t="s">
        <v>1594</v>
      </c>
      <c r="B317" s="260" t="s">
        <v>1595</v>
      </c>
      <c r="C317" s="260"/>
      <c r="D317" s="289"/>
      <c r="E317" s="388">
        <v>28594983.869999994</v>
      </c>
      <c r="F317" s="388">
        <v>81975412.479999989</v>
      </c>
      <c r="G317" s="388">
        <v>284489933.89999998</v>
      </c>
      <c r="H317" s="388">
        <v>664896223.76999962</v>
      </c>
      <c r="I317" s="388">
        <v>1419471779.9300008</v>
      </c>
      <c r="J317" s="388">
        <v>1021636488.8499991</v>
      </c>
      <c r="K317" s="388">
        <v>1302185.8</v>
      </c>
      <c r="L317" s="341">
        <v>3502367008.5999994</v>
      </c>
      <c r="Q317" s="419"/>
      <c r="R317" s="419"/>
    </row>
    <row r="318" spans="1:18" ht="20.25" x14ac:dyDescent="0.3">
      <c r="A318" s="408" t="s">
        <v>1596</v>
      </c>
      <c r="B318" s="260" t="s">
        <v>1597</v>
      </c>
      <c r="C318" s="260"/>
      <c r="D318" s="289"/>
      <c r="E318" s="388">
        <v>310860.77</v>
      </c>
      <c r="F318" s="388">
        <v>3052058.13</v>
      </c>
      <c r="G318" s="388">
        <v>10959939.119999999</v>
      </c>
      <c r="H318" s="388">
        <v>28319912.990000002</v>
      </c>
      <c r="I318" s="388">
        <v>50637066.399999991</v>
      </c>
      <c r="J318" s="388">
        <v>44717085.089999989</v>
      </c>
      <c r="K318" s="388">
        <v>0</v>
      </c>
      <c r="L318" s="343">
        <v>137996922.5</v>
      </c>
      <c r="Q318" s="289"/>
    </row>
    <row r="319" spans="1:18" ht="21" thickBot="1" x14ac:dyDescent="0.35">
      <c r="B319" s="223" t="s">
        <v>103</v>
      </c>
      <c r="C319" s="223"/>
      <c r="D319" s="289"/>
      <c r="E319" s="420">
        <v>737933738.71000004</v>
      </c>
      <c r="F319" s="420">
        <v>1154044697.1699998</v>
      </c>
      <c r="G319" s="420">
        <v>4036799520.9300032</v>
      </c>
      <c r="H319" s="420">
        <v>8007213269.3499994</v>
      </c>
      <c r="I319" s="420">
        <v>18116781132.440002</v>
      </c>
      <c r="J319" s="420">
        <v>17619666535.109978</v>
      </c>
      <c r="K319" s="420">
        <v>67890619.480000019</v>
      </c>
      <c r="L319" s="420">
        <v>49740329513.189972</v>
      </c>
      <c r="Q319" s="289"/>
    </row>
    <row r="320" spans="1:18" ht="13.5" customHeight="1" thickTop="1" x14ac:dyDescent="0.3">
      <c r="B320" s="223"/>
      <c r="C320" s="223"/>
      <c r="D320" s="289"/>
      <c r="E320" s="289"/>
      <c r="F320" s="289"/>
      <c r="G320" s="289"/>
      <c r="H320" s="289"/>
      <c r="I320" s="289"/>
      <c r="J320" s="289"/>
      <c r="K320" s="289"/>
      <c r="L320" s="289"/>
      <c r="Q320" s="289"/>
    </row>
    <row r="321" spans="1:17" ht="21.75" x14ac:dyDescent="0.3">
      <c r="A321" s="421"/>
      <c r="B321" s="378" t="s">
        <v>1598</v>
      </c>
      <c r="D321" s="422"/>
      <c r="E321" s="422"/>
      <c r="F321" s="422"/>
      <c r="G321" s="422"/>
      <c r="H321" s="422"/>
      <c r="I321" s="422"/>
      <c r="J321" s="422"/>
      <c r="K321" s="422"/>
      <c r="Q321" s="289"/>
    </row>
    <row r="322" spans="1:17" ht="26.25" x14ac:dyDescent="0.35">
      <c r="B322" s="178" t="s">
        <v>1599</v>
      </c>
      <c r="C322" s="231"/>
      <c r="D322" s="231"/>
      <c r="E322" s="231"/>
      <c r="F322" s="231"/>
      <c r="G322" s="231"/>
      <c r="H322" s="231"/>
      <c r="I322" s="231"/>
      <c r="J322" s="231"/>
      <c r="K322" s="231"/>
      <c r="L322" s="231"/>
      <c r="M322" s="423"/>
      <c r="Q322" s="289"/>
    </row>
    <row r="323" spans="1:17" ht="18" customHeight="1" x14ac:dyDescent="0.3">
      <c r="B323" s="289"/>
      <c r="C323" s="289"/>
      <c r="D323" s="289"/>
      <c r="E323" s="414" t="s">
        <v>1567</v>
      </c>
      <c r="F323" s="414"/>
      <c r="G323" s="414"/>
      <c r="H323" s="414"/>
      <c r="I323" s="414"/>
      <c r="J323" s="414"/>
      <c r="K323" s="414"/>
      <c r="L323" s="414"/>
      <c r="Q323" s="289"/>
    </row>
    <row r="324" spans="1:17" ht="25.5" customHeight="1" x14ac:dyDescent="0.3">
      <c r="B324" s="411" t="s">
        <v>1600</v>
      </c>
      <c r="C324" s="411"/>
      <c r="D324" s="289"/>
      <c r="E324" s="412" t="s">
        <v>1569</v>
      </c>
      <c r="F324" s="412" t="s">
        <v>1570</v>
      </c>
      <c r="G324" s="412" t="s">
        <v>1571</v>
      </c>
      <c r="H324" s="412" t="s">
        <v>1572</v>
      </c>
      <c r="I324" s="412" t="s">
        <v>1573</v>
      </c>
      <c r="J324" s="380" t="s">
        <v>1574</v>
      </c>
      <c r="K324" s="380" t="s">
        <v>1575</v>
      </c>
      <c r="L324" s="380" t="s">
        <v>103</v>
      </c>
      <c r="Q324" s="289"/>
    </row>
    <row r="325" spans="1:17" ht="20.25" x14ac:dyDescent="0.3">
      <c r="B325" s="260" t="s">
        <v>1577</v>
      </c>
      <c r="C325" s="260"/>
      <c r="D325" s="289"/>
      <c r="E325" s="424">
        <v>1.1960021934359067E-4</v>
      </c>
      <c r="F325" s="424">
        <v>2.3034851401540688E-4</v>
      </c>
      <c r="G325" s="424">
        <v>1.0888975449114685E-3</v>
      </c>
      <c r="H325" s="424">
        <v>2.1750876732996014E-3</v>
      </c>
      <c r="I325" s="424">
        <v>6.8260268121055657E-3</v>
      </c>
      <c r="J325" s="424">
        <v>1.2136731534919121E-2</v>
      </c>
      <c r="K325" s="424">
        <v>7.6848673046815417E-5</v>
      </c>
      <c r="L325" s="348">
        <v>2.2653540971641573E-2</v>
      </c>
      <c r="M325" s="425"/>
    </row>
    <row r="326" spans="1:17" ht="20.25" x14ac:dyDescent="0.3">
      <c r="B326" s="260" t="s">
        <v>1579</v>
      </c>
      <c r="C326" s="260"/>
      <c r="D326" s="289"/>
      <c r="E326" s="424">
        <v>5.3397562420564324E-4</v>
      </c>
      <c r="F326" s="424">
        <v>6.3792585373978646E-4</v>
      </c>
      <c r="G326" s="424">
        <v>2.6804781565559327E-3</v>
      </c>
      <c r="H326" s="424">
        <v>5.4218259617376799E-3</v>
      </c>
      <c r="I326" s="424">
        <v>1.5596003889244205E-2</v>
      </c>
      <c r="J326" s="424">
        <v>2.3480845520942661E-2</v>
      </c>
      <c r="K326" s="424">
        <v>6.7780026851369847E-5</v>
      </c>
      <c r="L326" s="348">
        <v>4.8418835033277277E-2</v>
      </c>
      <c r="M326" s="425"/>
    </row>
    <row r="327" spans="1:17" ht="20.25" x14ac:dyDescent="0.3">
      <c r="B327" s="260" t="s">
        <v>1581</v>
      </c>
      <c r="C327" s="260"/>
      <c r="D327" s="289"/>
      <c r="E327" s="424">
        <v>1.9710803989346631E-3</v>
      </c>
      <c r="F327" s="424">
        <v>2.5035663757912575E-3</v>
      </c>
      <c r="G327" s="424">
        <v>8.249200062922641E-3</v>
      </c>
      <c r="H327" s="424">
        <v>1.5277099746162617E-2</v>
      </c>
      <c r="I327" s="424">
        <v>3.661883502856568E-2</v>
      </c>
      <c r="J327" s="424">
        <v>4.5068240604951029E-2</v>
      </c>
      <c r="K327" s="424">
        <v>3.3576943063015315E-4</v>
      </c>
      <c r="L327" s="348">
        <v>0.11002379164795804</v>
      </c>
      <c r="M327" s="425"/>
    </row>
    <row r="328" spans="1:17" ht="20.25" x14ac:dyDescent="0.3">
      <c r="B328" s="260" t="s">
        <v>1583</v>
      </c>
      <c r="C328" s="260"/>
      <c r="D328" s="289"/>
      <c r="E328" s="424">
        <v>3.7117742668158586E-3</v>
      </c>
      <c r="F328" s="424">
        <v>5.4757050430833086E-3</v>
      </c>
      <c r="G328" s="424">
        <v>1.7191026441697625E-2</v>
      </c>
      <c r="H328" s="424">
        <v>3.3143176617333098E-2</v>
      </c>
      <c r="I328" s="424">
        <v>7.313152257938714E-2</v>
      </c>
      <c r="J328" s="424">
        <v>7.5665405527560264E-2</v>
      </c>
      <c r="K328" s="424">
        <v>3.4324247762517623E-4</v>
      </c>
      <c r="L328" s="348">
        <v>0.20866185295350248</v>
      </c>
      <c r="M328" s="425"/>
    </row>
    <row r="329" spans="1:17" ht="20.25" x14ac:dyDescent="0.3">
      <c r="B329" s="260" t="s">
        <v>1585</v>
      </c>
      <c r="C329" s="260"/>
      <c r="D329" s="289"/>
      <c r="E329" s="424">
        <v>2.0745909407905343E-3</v>
      </c>
      <c r="F329" s="424">
        <v>2.8427911566710419E-3</v>
      </c>
      <c r="G329" s="424">
        <v>1.0094560849598999E-2</v>
      </c>
      <c r="H329" s="424">
        <v>1.9279463544882761E-2</v>
      </c>
      <c r="I329" s="424">
        <v>4.2831837258839336E-2</v>
      </c>
      <c r="J329" s="424">
        <v>4.0953911957897653E-2</v>
      </c>
      <c r="K329" s="424">
        <v>1.5505239200224567E-4</v>
      </c>
      <c r="L329" s="348">
        <v>0.11823220810068256</v>
      </c>
      <c r="M329" s="425"/>
    </row>
    <row r="330" spans="1:17" ht="20.25" x14ac:dyDescent="0.3">
      <c r="B330" s="260" t="s">
        <v>1587</v>
      </c>
      <c r="C330" s="260"/>
      <c r="D330" s="289"/>
      <c r="E330" s="424">
        <v>1.7039249391688359E-3</v>
      </c>
      <c r="F330" s="424">
        <v>2.6188331632474946E-3</v>
      </c>
      <c r="G330" s="424">
        <v>8.9960603624739174E-3</v>
      </c>
      <c r="H330" s="424">
        <v>1.7872201355125055E-2</v>
      </c>
      <c r="I330" s="424">
        <v>3.916588563337519E-2</v>
      </c>
      <c r="J330" s="424">
        <v>3.5326930671097274E-2</v>
      </c>
      <c r="K330" s="424">
        <v>1.2977947116912873E-4</v>
      </c>
      <c r="L330" s="348">
        <v>0.10581361559565688</v>
      </c>
      <c r="M330" s="425"/>
    </row>
    <row r="331" spans="1:17" ht="20.25" x14ac:dyDescent="0.3">
      <c r="B331" s="260" t="s">
        <v>1589</v>
      </c>
      <c r="C331" s="260"/>
      <c r="D331" s="289"/>
      <c r="E331" s="424">
        <v>1.5830333568481862E-3</v>
      </c>
      <c r="F331" s="424">
        <v>2.7207856683802802E-3</v>
      </c>
      <c r="G331" s="424">
        <v>9.5799367343081549E-3</v>
      </c>
      <c r="H331" s="424">
        <v>1.7895600450414328E-2</v>
      </c>
      <c r="I331" s="424">
        <v>4.1339120445206122E-2</v>
      </c>
      <c r="J331" s="424">
        <v>3.5985699020255765E-2</v>
      </c>
      <c r="K331" s="424">
        <v>1.1116819458410895E-4</v>
      </c>
      <c r="L331" s="348">
        <v>0.10921534386999696</v>
      </c>
      <c r="M331" s="425"/>
    </row>
    <row r="332" spans="1:17" ht="20.25" x14ac:dyDescent="0.3">
      <c r="B332" s="260" t="s">
        <v>1591</v>
      </c>
      <c r="C332" s="260"/>
      <c r="D332" s="289"/>
      <c r="E332" s="424">
        <v>1.4464226639455961E-3</v>
      </c>
      <c r="F332" s="424">
        <v>2.3478642593035442E-3</v>
      </c>
      <c r="G332" s="424">
        <v>9.4412275623439647E-3</v>
      </c>
      <c r="H332" s="424">
        <v>1.8453765319881788E-2</v>
      </c>
      <c r="I332" s="424">
        <v>4.1287284501712464E-2</v>
      </c>
      <c r="J332" s="424">
        <v>3.4594837695309029E-2</v>
      </c>
      <c r="K332" s="424">
        <v>7.3653116813963173E-5</v>
      </c>
      <c r="L332" s="348">
        <v>0.10764505511931034</v>
      </c>
      <c r="M332" s="425"/>
    </row>
    <row r="333" spans="1:17" ht="20.25" x14ac:dyDescent="0.3">
      <c r="B333" s="260" t="s">
        <v>1593</v>
      </c>
      <c r="C333" s="260"/>
      <c r="D333" s="289"/>
      <c r="E333" s="424">
        <v>1.1101853863946893E-3</v>
      </c>
      <c r="F333" s="424">
        <v>2.1141410569488592E-3</v>
      </c>
      <c r="G333" s="424">
        <v>7.8962412097782504E-3</v>
      </c>
      <c r="H333" s="424">
        <v>1.752537964849709E-2</v>
      </c>
      <c r="I333" s="424">
        <v>3.7875015967082121E-2</v>
      </c>
      <c r="J333" s="424">
        <v>2.9581995395503258E-2</v>
      </c>
      <c r="K333" s="424">
        <v>4.542741859803751E-5</v>
      </c>
      <c r="L333" s="348">
        <v>9.6148386082802295E-2</v>
      </c>
      <c r="M333" s="425"/>
    </row>
    <row r="334" spans="1:17" ht="20.25" x14ac:dyDescent="0.3">
      <c r="B334" s="260" t="s">
        <v>1595</v>
      </c>
      <c r="C334" s="260"/>
      <c r="D334" s="289"/>
      <c r="E334" s="424">
        <v>5.7488529227409471E-4</v>
      </c>
      <c r="F334" s="424">
        <v>1.6480673385620018E-3</v>
      </c>
      <c r="G334" s="424">
        <v>5.7195023974370715E-3</v>
      </c>
      <c r="H334" s="424">
        <v>1.3367346583292833E-2</v>
      </c>
      <c r="I334" s="424">
        <v>2.8537643273022349E-2</v>
      </c>
      <c r="J334" s="424">
        <v>2.0539399293265335E-2</v>
      </c>
      <c r="K334" s="424">
        <v>2.6179677793543582E-5</v>
      </c>
      <c r="L334" s="348">
        <v>7.0413023855647225E-2</v>
      </c>
      <c r="M334" s="425"/>
    </row>
    <row r="335" spans="1:17" ht="20.25" x14ac:dyDescent="0.3">
      <c r="B335" s="260" t="s">
        <v>1597</v>
      </c>
      <c r="C335" s="260"/>
      <c r="D335" s="289"/>
      <c r="E335" s="424">
        <v>6.2496725100618208E-6</v>
      </c>
      <c r="F335" s="424">
        <v>6.1359829335080407E-5</v>
      </c>
      <c r="G335" s="424">
        <v>2.2034311447602451E-4</v>
      </c>
      <c r="H335" s="424">
        <v>5.6935515440222854E-4</v>
      </c>
      <c r="I335" s="424">
        <v>1.0180283664299454E-3</v>
      </c>
      <c r="J335" s="424">
        <v>8.9901063237110372E-4</v>
      </c>
      <c r="K335" s="424">
        <v>0</v>
      </c>
      <c r="L335" s="348">
        <v>2.7743467695244446E-3</v>
      </c>
      <c r="M335" s="425"/>
    </row>
    <row r="336" spans="1:17" ht="21" thickBot="1" x14ac:dyDescent="0.35">
      <c r="B336" s="223" t="s">
        <v>103</v>
      </c>
      <c r="C336" s="223"/>
      <c r="D336" s="289"/>
      <c r="E336" s="426">
        <v>1.483572276123175E-2</v>
      </c>
      <c r="F336" s="426">
        <v>2.3201388259078061E-2</v>
      </c>
      <c r="G336" s="426">
        <v>8.1157474436504048E-2</v>
      </c>
      <c r="H336" s="426">
        <v>0.16098030205502908</v>
      </c>
      <c r="I336" s="426">
        <v>0.36422720375497009</v>
      </c>
      <c r="J336" s="426">
        <v>0.35423300785407247</v>
      </c>
      <c r="K336" s="426">
        <v>1.3649008791145421E-3</v>
      </c>
      <c r="L336" s="426">
        <v>1</v>
      </c>
    </row>
    <row r="337" spans="1:13" ht="13.5" thickTop="1" x14ac:dyDescent="0.2"/>
    <row r="338" spans="1:13" ht="21" x14ac:dyDescent="0.25">
      <c r="B338" s="378" t="s">
        <v>1598</v>
      </c>
    </row>
    <row r="339" spans="1:13" ht="26.25" x14ac:dyDescent="0.35">
      <c r="B339" s="178" t="s">
        <v>1601</v>
      </c>
      <c r="C339" s="231"/>
      <c r="D339" s="231"/>
      <c r="E339" s="231"/>
      <c r="F339" s="231"/>
      <c r="G339" s="231"/>
      <c r="H339" s="231"/>
      <c r="I339" s="231"/>
      <c r="J339" s="231"/>
      <c r="K339" s="231"/>
      <c r="L339" s="231"/>
      <c r="M339" s="423"/>
    </row>
    <row r="340" spans="1:13" s="183" customFormat="1" ht="18" x14ac:dyDescent="0.25">
      <c r="A340" s="167"/>
      <c r="B340" s="379"/>
      <c r="C340" s="379"/>
      <c r="D340" s="379"/>
      <c r="E340" s="427" t="s">
        <v>1602</v>
      </c>
      <c r="F340" s="427"/>
      <c r="G340" s="427" t="s">
        <v>1603</v>
      </c>
      <c r="H340" s="428"/>
      <c r="I340" s="427" t="s">
        <v>1604</v>
      </c>
      <c r="J340" s="428"/>
      <c r="K340" s="427" t="s">
        <v>1605</v>
      </c>
      <c r="L340" s="379"/>
    </row>
    <row r="341" spans="1:13" ht="41.25" customHeight="1" x14ac:dyDescent="0.3">
      <c r="B341" s="429" t="s">
        <v>1606</v>
      </c>
      <c r="C341" s="430"/>
      <c r="D341" s="431" t="s">
        <v>1607</v>
      </c>
      <c r="E341" s="431" t="s">
        <v>1608</v>
      </c>
      <c r="F341" s="429" t="s">
        <v>1477</v>
      </c>
      <c r="G341" s="431" t="s">
        <v>1609</v>
      </c>
      <c r="H341" s="429" t="s">
        <v>1477</v>
      </c>
      <c r="I341" s="431" t="s">
        <v>1610</v>
      </c>
      <c r="J341" s="429" t="s">
        <v>1477</v>
      </c>
      <c r="K341" s="431" t="s">
        <v>1611</v>
      </c>
      <c r="L341" s="429" t="s">
        <v>1477</v>
      </c>
      <c r="M341" s="431" t="s">
        <v>103</v>
      </c>
    </row>
    <row r="342" spans="1:13" ht="20.25" x14ac:dyDescent="0.3">
      <c r="B342" s="432" t="s">
        <v>633</v>
      </c>
      <c r="C342" s="432"/>
      <c r="D342" s="289"/>
      <c r="E342" s="289"/>
      <c r="F342" s="289"/>
      <c r="G342" s="289"/>
      <c r="H342" s="289"/>
      <c r="I342" s="289"/>
      <c r="J342" s="289"/>
      <c r="K342" s="289"/>
      <c r="L342" s="289"/>
      <c r="M342" s="289"/>
    </row>
    <row r="343" spans="1:13" ht="20.25" x14ac:dyDescent="0.3">
      <c r="A343" s="408" t="s">
        <v>1576</v>
      </c>
      <c r="B343" s="432"/>
      <c r="C343" s="432"/>
      <c r="D343" s="289" t="s">
        <v>1577</v>
      </c>
      <c r="E343" s="433">
        <v>330220494.86000043</v>
      </c>
      <c r="F343" s="434">
        <v>3.5729765078190229E-2</v>
      </c>
      <c r="G343" s="433">
        <v>78022.899999999994</v>
      </c>
      <c r="H343" s="434">
        <v>8.4420559326610311E-6</v>
      </c>
      <c r="I343" s="433">
        <v>53926.69</v>
      </c>
      <c r="J343" s="434">
        <v>5.8348527578861128E-6</v>
      </c>
      <c r="K343" s="433">
        <v>324560.12</v>
      </c>
      <c r="L343" s="434">
        <v>3.5117314103310394E-5</v>
      </c>
      <c r="M343" s="343">
        <v>330677004.57000041</v>
      </c>
    </row>
    <row r="344" spans="1:13" ht="20.25" x14ac:dyDescent="0.3">
      <c r="A344" s="410" t="s">
        <v>1578</v>
      </c>
      <c r="B344" s="435"/>
      <c r="C344" s="435"/>
      <c r="D344" s="289" t="s">
        <v>1579</v>
      </c>
      <c r="E344" s="433">
        <v>645446293.53000021</v>
      </c>
      <c r="F344" s="434">
        <v>6.9837108227315467E-2</v>
      </c>
      <c r="G344" s="433">
        <v>961932.91999999993</v>
      </c>
      <c r="H344" s="434">
        <v>1.0408087259135394E-4</v>
      </c>
      <c r="I344" s="433">
        <v>0</v>
      </c>
      <c r="J344" s="434">
        <v>0</v>
      </c>
      <c r="K344" s="433">
        <v>472148.67</v>
      </c>
      <c r="L344" s="434">
        <v>5.1086353886762937E-5</v>
      </c>
      <c r="M344" s="343">
        <v>646880375.12000012</v>
      </c>
    </row>
    <row r="345" spans="1:13" ht="20.25" x14ac:dyDescent="0.3">
      <c r="A345" s="410" t="s">
        <v>1580</v>
      </c>
      <c r="B345" s="289"/>
      <c r="C345" s="289"/>
      <c r="D345" s="289" t="s">
        <v>1581</v>
      </c>
      <c r="E345" s="433">
        <v>1433244113.9000032</v>
      </c>
      <c r="F345" s="434">
        <v>0.15507661179860049</v>
      </c>
      <c r="G345" s="433">
        <v>4742425.0500000007</v>
      </c>
      <c r="H345" s="434">
        <v>5.1312906247464273E-4</v>
      </c>
      <c r="I345" s="433">
        <v>206997.95</v>
      </c>
      <c r="J345" s="434">
        <v>2.2397120228114718E-5</v>
      </c>
      <c r="K345" s="433">
        <v>1386961.4300000002</v>
      </c>
      <c r="L345" s="434">
        <v>1.5006883836032154E-4</v>
      </c>
      <c r="M345" s="343">
        <v>1439580498.3300033</v>
      </c>
    </row>
    <row r="346" spans="1:13" ht="20.25" x14ac:dyDescent="0.3">
      <c r="A346" s="410" t="s">
        <v>1582</v>
      </c>
      <c r="B346" s="289"/>
      <c r="C346" s="289"/>
      <c r="D346" s="289" t="s">
        <v>1583</v>
      </c>
      <c r="E346" s="433">
        <v>2281226308.3599977</v>
      </c>
      <c r="F346" s="434">
        <v>0.24682804779408282</v>
      </c>
      <c r="G346" s="433">
        <v>3172568.26</v>
      </c>
      <c r="H346" s="434">
        <v>3.4327099737519481E-4</v>
      </c>
      <c r="I346" s="433">
        <v>542839.62</v>
      </c>
      <c r="J346" s="434">
        <v>5.8735094882457074E-5</v>
      </c>
      <c r="K346" s="433">
        <v>1315288.83</v>
      </c>
      <c r="L346" s="434">
        <v>1.4231388310950103E-4</v>
      </c>
      <c r="M346" s="343">
        <v>2286257005.0699978</v>
      </c>
    </row>
    <row r="347" spans="1:13" ht="20.25" x14ac:dyDescent="0.3">
      <c r="A347" s="408" t="s">
        <v>1584</v>
      </c>
      <c r="B347" s="289"/>
      <c r="C347" s="289"/>
      <c r="D347" s="289" t="s">
        <v>1585</v>
      </c>
      <c r="E347" s="433">
        <v>1018922609.52</v>
      </c>
      <c r="F347" s="434">
        <v>0.11024714103962781</v>
      </c>
      <c r="G347" s="433">
        <v>0</v>
      </c>
      <c r="H347" s="434">
        <v>0</v>
      </c>
      <c r="I347" s="433">
        <v>273286.15000000002</v>
      </c>
      <c r="J347" s="434">
        <v>2.956948490663117E-5</v>
      </c>
      <c r="K347" s="433">
        <v>188153.74</v>
      </c>
      <c r="L347" s="434">
        <v>2.0358181982717399E-5</v>
      </c>
      <c r="M347" s="343">
        <v>1019384049.41</v>
      </c>
    </row>
    <row r="348" spans="1:13" ht="20.25" x14ac:dyDescent="0.3">
      <c r="A348" s="408" t="s">
        <v>1586</v>
      </c>
      <c r="B348" s="289"/>
      <c r="C348" s="289"/>
      <c r="D348" s="289" t="s">
        <v>1587</v>
      </c>
      <c r="E348" s="433">
        <v>838572455.58000016</v>
      </c>
      <c r="F348" s="434">
        <v>9.0733304883505617E-2</v>
      </c>
      <c r="G348" s="433">
        <v>243085.24</v>
      </c>
      <c r="H348" s="434">
        <v>2.6301754901244774E-5</v>
      </c>
      <c r="I348" s="433">
        <v>0</v>
      </c>
      <c r="J348" s="434">
        <v>0</v>
      </c>
      <c r="K348" s="433">
        <v>177789.44</v>
      </c>
      <c r="L348" s="434">
        <v>1.9236767624844535E-5</v>
      </c>
      <c r="M348" s="343">
        <v>838993330.26000023</v>
      </c>
    </row>
    <row r="349" spans="1:13" ht="20.25" x14ac:dyDescent="0.3">
      <c r="A349" s="408" t="s">
        <v>1588</v>
      </c>
      <c r="B349" s="289"/>
      <c r="C349" s="289"/>
      <c r="D349" s="289" t="s">
        <v>1589</v>
      </c>
      <c r="E349" s="433">
        <v>1076295832.3400009</v>
      </c>
      <c r="F349" s="434">
        <v>0.11645490768356788</v>
      </c>
      <c r="G349" s="433">
        <v>0</v>
      </c>
      <c r="H349" s="434">
        <v>0</v>
      </c>
      <c r="I349" s="433">
        <v>485331.03</v>
      </c>
      <c r="J349" s="434">
        <v>5.2512681547545527E-5</v>
      </c>
      <c r="K349" s="433">
        <v>0</v>
      </c>
      <c r="L349" s="434">
        <v>0</v>
      </c>
      <c r="M349" s="343">
        <v>1076781163.3700008</v>
      </c>
    </row>
    <row r="350" spans="1:13" ht="20.25" x14ac:dyDescent="0.3">
      <c r="A350" s="408" t="s">
        <v>1590</v>
      </c>
      <c r="B350" s="289"/>
      <c r="C350" s="289"/>
      <c r="D350" s="289" t="s">
        <v>1591</v>
      </c>
      <c r="E350" s="433">
        <v>646522560.25000083</v>
      </c>
      <c r="F350" s="434">
        <v>6.9953559985052066E-2</v>
      </c>
      <c r="G350" s="433">
        <v>684500.8</v>
      </c>
      <c r="H350" s="434">
        <v>7.4062794891643647E-5</v>
      </c>
      <c r="I350" s="433">
        <v>0</v>
      </c>
      <c r="J350" s="434">
        <v>0</v>
      </c>
      <c r="K350" s="433">
        <v>184995.61</v>
      </c>
      <c r="L350" s="434">
        <v>2.001647320103132E-5</v>
      </c>
      <c r="M350" s="343">
        <v>647392056.6600008</v>
      </c>
    </row>
    <row r="351" spans="1:13" ht="20.25" x14ac:dyDescent="0.3">
      <c r="A351" s="408" t="s">
        <v>1592</v>
      </c>
      <c r="B351" s="289"/>
      <c r="C351" s="289"/>
      <c r="D351" s="289" t="s">
        <v>1593</v>
      </c>
      <c r="E351" s="433">
        <v>654479643.08999991</v>
      </c>
      <c r="F351" s="434">
        <v>7.081451412026224E-2</v>
      </c>
      <c r="G351" s="433">
        <v>0</v>
      </c>
      <c r="H351" s="434">
        <v>0</v>
      </c>
      <c r="I351" s="433">
        <v>545256.09</v>
      </c>
      <c r="J351" s="434">
        <v>5.8996556259816769E-5</v>
      </c>
      <c r="K351" s="433">
        <v>0</v>
      </c>
      <c r="L351" s="434">
        <v>0</v>
      </c>
      <c r="M351" s="343">
        <v>655024899.17999995</v>
      </c>
    </row>
    <row r="352" spans="1:13" ht="20.25" x14ac:dyDescent="0.3">
      <c r="A352" s="408" t="s">
        <v>1594</v>
      </c>
      <c r="B352" s="289"/>
      <c r="C352" s="289"/>
      <c r="D352" s="289" t="s">
        <v>1595</v>
      </c>
      <c r="E352" s="433">
        <v>301197713.37999964</v>
      </c>
      <c r="F352" s="434">
        <v>3.2589508248777772E-2</v>
      </c>
      <c r="G352" s="433">
        <v>0</v>
      </c>
      <c r="H352" s="434">
        <v>0</v>
      </c>
      <c r="I352" s="433">
        <v>0</v>
      </c>
      <c r="J352" s="434">
        <v>0</v>
      </c>
      <c r="K352" s="433">
        <v>0</v>
      </c>
      <c r="L352" s="434">
        <v>0</v>
      </c>
      <c r="M352" s="343">
        <v>301197713.37999964</v>
      </c>
    </row>
    <row r="353" spans="1:13" ht="20.25" x14ac:dyDescent="0.3">
      <c r="A353" s="408" t="s">
        <v>1596</v>
      </c>
      <c r="B353" s="289"/>
      <c r="C353" s="289"/>
      <c r="D353" s="289" t="s">
        <v>1597</v>
      </c>
      <c r="E353" s="433">
        <v>0</v>
      </c>
      <c r="F353" s="434">
        <v>0</v>
      </c>
      <c r="G353" s="433">
        <v>0</v>
      </c>
      <c r="H353" s="434">
        <v>0</v>
      </c>
      <c r="I353" s="433">
        <v>0</v>
      </c>
      <c r="J353" s="434">
        <v>0</v>
      </c>
      <c r="K353" s="433">
        <v>0</v>
      </c>
      <c r="L353" s="434">
        <v>0</v>
      </c>
      <c r="M353" s="343">
        <v>0</v>
      </c>
    </row>
    <row r="354" spans="1:13" ht="21" thickBot="1" x14ac:dyDescent="0.35">
      <c r="B354" s="333" t="s">
        <v>1612</v>
      </c>
      <c r="C354" s="333"/>
      <c r="D354" s="289"/>
      <c r="E354" s="420">
        <v>9226128024.8100033</v>
      </c>
      <c r="F354" s="436">
        <v>0.99826446885898246</v>
      </c>
      <c r="G354" s="420">
        <v>9882535.1700000018</v>
      </c>
      <c r="H354" s="436">
        <v>1.0692875381667409E-3</v>
      </c>
      <c r="I354" s="420">
        <v>2107637.5300000003</v>
      </c>
      <c r="J354" s="436">
        <v>2.2804579058245135E-4</v>
      </c>
      <c r="K354" s="420">
        <v>4049897.84</v>
      </c>
      <c r="L354" s="436">
        <v>4.3819781226848921E-4</v>
      </c>
      <c r="M354" s="420">
        <v>9242168095.3500023</v>
      </c>
    </row>
    <row r="355" spans="1:13" ht="21" thickTop="1" x14ac:dyDescent="0.3">
      <c r="B355" s="333"/>
      <c r="C355" s="333"/>
      <c r="D355" s="289"/>
      <c r="E355" s="418"/>
      <c r="F355" s="437"/>
      <c r="G355" s="418"/>
      <c r="H355" s="437"/>
      <c r="I355" s="418"/>
      <c r="J355" s="437"/>
      <c r="K355" s="418"/>
      <c r="L355" s="437"/>
      <c r="M355" s="418"/>
    </row>
    <row r="356" spans="1:13" ht="20.25" x14ac:dyDescent="0.3">
      <c r="B356" s="333" t="s">
        <v>635</v>
      </c>
      <c r="C356" s="333"/>
      <c r="D356" s="289"/>
      <c r="E356" s="289"/>
      <c r="F356" s="289"/>
      <c r="G356" s="289"/>
      <c r="H356" s="289"/>
      <c r="I356" s="289"/>
      <c r="J356" s="289"/>
      <c r="K356" s="289"/>
      <c r="L356" s="289"/>
      <c r="M356" s="289"/>
    </row>
    <row r="357" spans="1:13" ht="20.25" x14ac:dyDescent="0.3">
      <c r="A357" s="408" t="s">
        <v>1576</v>
      </c>
      <c r="B357" s="333"/>
      <c r="C357" s="333"/>
      <c r="D357" s="289" t="s">
        <v>1577</v>
      </c>
      <c r="E357" s="433">
        <v>660402880.86000073</v>
      </c>
      <c r="F357" s="434">
        <v>2.404269206682708E-2</v>
      </c>
      <c r="G357" s="433">
        <v>174092.53</v>
      </c>
      <c r="H357" s="434">
        <v>6.3380297258457517E-6</v>
      </c>
      <c r="I357" s="433">
        <v>171983.78</v>
      </c>
      <c r="J357" s="434">
        <v>6.2612583664750928E-6</v>
      </c>
      <c r="K357" s="433">
        <v>68250.83</v>
      </c>
      <c r="L357" s="434">
        <v>2.4847464124603454E-6</v>
      </c>
      <c r="M357" s="343">
        <v>660817208.00000072</v>
      </c>
    </row>
    <row r="358" spans="1:13" ht="20.25" x14ac:dyDescent="0.3">
      <c r="A358" s="410" t="s">
        <v>1578</v>
      </c>
      <c r="B358" s="289"/>
      <c r="C358" s="289"/>
      <c r="D358" s="289" t="s">
        <v>1579</v>
      </c>
      <c r="E358" s="433">
        <v>1490420011.4899986</v>
      </c>
      <c r="F358" s="434">
        <v>5.4260377150122281E-2</v>
      </c>
      <c r="G358" s="433">
        <v>1149736.4100000001</v>
      </c>
      <c r="H358" s="434">
        <v>4.1857416532847103E-5</v>
      </c>
      <c r="I358" s="433">
        <v>386208.58</v>
      </c>
      <c r="J358" s="434">
        <v>1.4060347450959999E-5</v>
      </c>
      <c r="K358" s="433">
        <v>1843851.61</v>
      </c>
      <c r="L358" s="434">
        <v>6.7127442597500014E-5</v>
      </c>
      <c r="M358" s="343">
        <v>1493799808.0899985</v>
      </c>
    </row>
    <row r="359" spans="1:13" ht="20.25" x14ac:dyDescent="0.3">
      <c r="A359" s="410" t="s">
        <v>1580</v>
      </c>
      <c r="B359" s="289"/>
      <c r="C359" s="289"/>
      <c r="D359" s="289" t="s">
        <v>1581</v>
      </c>
      <c r="E359" s="433">
        <v>3354226011.5599861</v>
      </c>
      <c r="F359" s="434">
        <v>0.12211428123005753</v>
      </c>
      <c r="G359" s="433">
        <v>4115544.2300000004</v>
      </c>
      <c r="H359" s="434">
        <v>1.4983090697672652E-4</v>
      </c>
      <c r="I359" s="433">
        <v>1260616.01</v>
      </c>
      <c r="J359" s="434">
        <v>4.589411012785595E-5</v>
      </c>
      <c r="K359" s="433">
        <v>1037188.21</v>
      </c>
      <c r="L359" s="434">
        <v>3.7759975722546774E-5</v>
      </c>
      <c r="M359" s="343">
        <v>3360639360.0099864</v>
      </c>
    </row>
    <row r="360" spans="1:13" ht="20.25" x14ac:dyDescent="0.3">
      <c r="A360" s="410" t="s">
        <v>1582</v>
      </c>
      <c r="B360" s="289"/>
      <c r="C360" s="289"/>
      <c r="D360" s="289" t="s">
        <v>1583</v>
      </c>
      <c r="E360" s="433">
        <v>6368561136.9100046</v>
      </c>
      <c r="F360" s="434">
        <v>0.23185446151309091</v>
      </c>
      <c r="G360" s="433">
        <v>9533325.25</v>
      </c>
      <c r="H360" s="434">
        <v>3.4707117428103254E-4</v>
      </c>
      <c r="I360" s="433">
        <v>2150314</v>
      </c>
      <c r="J360" s="434">
        <v>7.8284542432132398E-5</v>
      </c>
      <c r="K360" s="433">
        <v>3316862.54</v>
      </c>
      <c r="L360" s="434">
        <v>1.2075402301904766E-4</v>
      </c>
      <c r="M360" s="343">
        <v>6383561638.7000046</v>
      </c>
    </row>
    <row r="361" spans="1:13" ht="20.25" x14ac:dyDescent="0.3">
      <c r="A361" s="408" t="s">
        <v>1584</v>
      </c>
      <c r="B361" s="289"/>
      <c r="C361" s="289"/>
      <c r="D361" s="289" t="s">
        <v>1585</v>
      </c>
      <c r="E361" s="433">
        <v>3532385619.0499969</v>
      </c>
      <c r="F361" s="434">
        <v>0.12860037737798932</v>
      </c>
      <c r="G361" s="433">
        <v>2233989.31</v>
      </c>
      <c r="H361" s="434">
        <v>8.1330833976630941E-5</v>
      </c>
      <c r="I361" s="433">
        <v>282761.77</v>
      </c>
      <c r="J361" s="434">
        <v>1.0294252737855895E-5</v>
      </c>
      <c r="K361" s="433">
        <v>1973217.78</v>
      </c>
      <c r="L361" s="434">
        <v>7.1837160073481404E-5</v>
      </c>
      <c r="M361" s="343">
        <v>3536875587.909997</v>
      </c>
    </row>
    <row r="362" spans="1:13" ht="20.25" x14ac:dyDescent="0.3">
      <c r="A362" s="408" t="s">
        <v>1586</v>
      </c>
      <c r="B362" s="289"/>
      <c r="C362" s="289"/>
      <c r="D362" s="289" t="s">
        <v>1587</v>
      </c>
      <c r="E362" s="433">
        <v>2907205989.0299983</v>
      </c>
      <c r="F362" s="434">
        <v>0.10584002643668243</v>
      </c>
      <c r="G362" s="433">
        <v>4321775.47</v>
      </c>
      <c r="H362" s="434">
        <v>1.573389817316745E-4</v>
      </c>
      <c r="I362" s="433">
        <v>657417.37</v>
      </c>
      <c r="J362" s="434">
        <v>2.3934001265576045E-5</v>
      </c>
      <c r="K362" s="433">
        <v>0</v>
      </c>
      <c r="L362" s="434">
        <v>0</v>
      </c>
      <c r="M362" s="343">
        <v>2912185181.869998</v>
      </c>
    </row>
    <row r="363" spans="1:13" ht="20.25" x14ac:dyDescent="0.3">
      <c r="A363" s="408" t="s">
        <v>1588</v>
      </c>
      <c r="B363" s="289"/>
      <c r="C363" s="289"/>
      <c r="D363" s="289" t="s">
        <v>1589</v>
      </c>
      <c r="E363" s="433">
        <v>2693554175.3599958</v>
      </c>
      <c r="F363" s="434">
        <v>9.8061797548737992E-2</v>
      </c>
      <c r="G363" s="433">
        <v>3714471.3399999994</v>
      </c>
      <c r="H363" s="434">
        <v>1.3522940799770157E-4</v>
      </c>
      <c r="I363" s="433">
        <v>0</v>
      </c>
      <c r="J363" s="434">
        <v>0</v>
      </c>
      <c r="K363" s="433">
        <v>171126.86</v>
      </c>
      <c r="L363" s="434">
        <v>6.2300612528903124E-6</v>
      </c>
      <c r="M363" s="343">
        <v>2697439773.5599961</v>
      </c>
    </row>
    <row r="364" spans="1:13" ht="20.25" x14ac:dyDescent="0.3">
      <c r="A364" s="408" t="s">
        <v>1590</v>
      </c>
      <c r="B364" s="289"/>
      <c r="C364" s="289"/>
      <c r="D364" s="289" t="s">
        <v>1591</v>
      </c>
      <c r="E364" s="433">
        <v>2607314883.4100046</v>
      </c>
      <c r="F364" s="434">
        <v>9.4922161425838661E-2</v>
      </c>
      <c r="G364" s="433">
        <v>3108682.5399999996</v>
      </c>
      <c r="H364" s="434">
        <v>1.1317500151636416E-4</v>
      </c>
      <c r="I364" s="433">
        <v>478801.12</v>
      </c>
      <c r="J364" s="434">
        <v>1.7431280545628459E-5</v>
      </c>
      <c r="K364" s="433">
        <v>0</v>
      </c>
      <c r="L364" s="434">
        <v>0</v>
      </c>
      <c r="M364" s="343">
        <v>2610902367.0700045</v>
      </c>
    </row>
    <row r="365" spans="1:13" ht="20.25" x14ac:dyDescent="0.3">
      <c r="A365" s="408" t="s">
        <v>1592</v>
      </c>
      <c r="B365" s="289"/>
      <c r="C365" s="289"/>
      <c r="D365" s="289" t="s">
        <v>1593</v>
      </c>
      <c r="E365" s="433">
        <v>1819215313.3000011</v>
      </c>
      <c r="F365" s="434">
        <v>6.6230531162992462E-2</v>
      </c>
      <c r="G365" s="433">
        <v>532784.43999999994</v>
      </c>
      <c r="H365" s="434">
        <v>1.9396602589370619E-5</v>
      </c>
      <c r="I365" s="433">
        <v>0</v>
      </c>
      <c r="J365" s="434">
        <v>0</v>
      </c>
      <c r="K365" s="433">
        <v>0</v>
      </c>
      <c r="L365" s="434">
        <v>0</v>
      </c>
      <c r="M365" s="343">
        <v>1819748097.7400012</v>
      </c>
    </row>
    <row r="366" spans="1:13" ht="20.25" x14ac:dyDescent="0.3">
      <c r="A366" s="408" t="s">
        <v>1594</v>
      </c>
      <c r="B366" s="289"/>
      <c r="C366" s="289"/>
      <c r="D366" s="289" t="s">
        <v>1595</v>
      </c>
      <c r="E366" s="433">
        <v>1852343117.250005</v>
      </c>
      <c r="F366" s="434">
        <v>6.7436585243469752E-2</v>
      </c>
      <c r="G366" s="433">
        <v>1066114.26</v>
      </c>
      <c r="H366" s="434">
        <v>3.8813060336523608E-5</v>
      </c>
      <c r="I366" s="433">
        <v>759288.4</v>
      </c>
      <c r="J366" s="434">
        <v>2.7642727977414424E-5</v>
      </c>
      <c r="K366" s="433">
        <v>42245.75</v>
      </c>
      <c r="L366" s="434">
        <v>1.5380029188538312E-6</v>
      </c>
      <c r="M366" s="343">
        <v>1854210765.6600051</v>
      </c>
    </row>
    <row r="367" spans="1:13" ht="20.25" x14ac:dyDescent="0.3">
      <c r="A367" s="408" t="s">
        <v>1596</v>
      </c>
      <c r="B367" s="289"/>
      <c r="C367" s="289"/>
      <c r="D367" s="289" t="s">
        <v>1597</v>
      </c>
      <c r="E367" s="433">
        <v>137745975.45999995</v>
      </c>
      <c r="F367" s="434">
        <v>5.0147934956261426E-3</v>
      </c>
      <c r="G367" s="433">
        <v>0</v>
      </c>
      <c r="H367" s="434">
        <v>0</v>
      </c>
      <c r="I367" s="433">
        <v>0</v>
      </c>
      <c r="J367" s="434">
        <v>0</v>
      </c>
      <c r="K367" s="433">
        <v>0</v>
      </c>
      <c r="L367" s="434">
        <v>0</v>
      </c>
      <c r="M367" s="343">
        <v>137745975.45999995</v>
      </c>
    </row>
    <row r="368" spans="1:13" ht="21" thickBot="1" x14ac:dyDescent="0.35">
      <c r="B368" s="333" t="s">
        <v>1613</v>
      </c>
      <c r="C368" s="333"/>
      <c r="D368" s="289"/>
      <c r="E368" s="399">
        <v>27423375113.679989</v>
      </c>
      <c r="F368" s="438">
        <v>0.99837808465143463</v>
      </c>
      <c r="G368" s="399">
        <v>29950515.780000001</v>
      </c>
      <c r="H368" s="438">
        <v>1.0903814156647173E-3</v>
      </c>
      <c r="I368" s="399">
        <v>6147391.0300000012</v>
      </c>
      <c r="J368" s="438">
        <v>2.238025209038983E-4</v>
      </c>
      <c r="K368" s="399">
        <v>8452743.5800000001</v>
      </c>
      <c r="L368" s="398">
        <v>3.0773141199678039E-4</v>
      </c>
      <c r="M368" s="399">
        <v>27467925764.069992</v>
      </c>
    </row>
    <row r="369" spans="1:13" ht="21" thickTop="1" x14ac:dyDescent="0.3">
      <c r="B369" s="333" t="s">
        <v>637</v>
      </c>
      <c r="C369" s="333"/>
      <c r="D369" s="289"/>
      <c r="E369" s="289"/>
      <c r="F369" s="289"/>
      <c r="G369" s="289"/>
      <c r="H369" s="289"/>
      <c r="I369" s="289"/>
      <c r="J369" s="289"/>
      <c r="K369" s="289"/>
      <c r="L369" s="289"/>
      <c r="M369" s="289"/>
    </row>
    <row r="370" spans="1:13" ht="20.25" x14ac:dyDescent="0.3">
      <c r="A370" s="408" t="s">
        <v>1576</v>
      </c>
      <c r="B370" s="289"/>
      <c r="C370" s="289"/>
      <c r="D370" s="289" t="s">
        <v>1577</v>
      </c>
      <c r="E370" s="433">
        <v>79644075.080000073</v>
      </c>
      <c r="F370" s="434">
        <v>1.0355310852984275E-2</v>
      </c>
      <c r="G370" s="433">
        <v>0</v>
      </c>
      <c r="H370" s="434">
        <v>0</v>
      </c>
      <c r="I370" s="433">
        <v>0</v>
      </c>
      <c r="J370" s="434">
        <v>0</v>
      </c>
      <c r="K370" s="433">
        <v>132693.76000000001</v>
      </c>
      <c r="L370" s="434">
        <v>1.7252823033867411E-5</v>
      </c>
      <c r="M370" s="343">
        <v>79776768.840000078</v>
      </c>
    </row>
    <row r="371" spans="1:13" ht="20.25" x14ac:dyDescent="0.3">
      <c r="A371" s="410" t="s">
        <v>1578</v>
      </c>
      <c r="B371" s="289"/>
      <c r="C371" s="289"/>
      <c r="D371" s="289" t="s">
        <v>1579</v>
      </c>
      <c r="E371" s="433">
        <v>153791339.84000003</v>
      </c>
      <c r="F371" s="434">
        <v>1.9995927241800091E-2</v>
      </c>
      <c r="G371" s="433">
        <v>0</v>
      </c>
      <c r="H371" s="434">
        <v>0</v>
      </c>
      <c r="I371" s="433">
        <v>0</v>
      </c>
      <c r="J371" s="434">
        <v>0</v>
      </c>
      <c r="K371" s="433">
        <v>0</v>
      </c>
      <c r="L371" s="434">
        <v>0</v>
      </c>
      <c r="M371" s="343">
        <v>153791339.84000003</v>
      </c>
    </row>
    <row r="372" spans="1:13" ht="20.25" x14ac:dyDescent="0.3">
      <c r="A372" s="410" t="s">
        <v>1580</v>
      </c>
      <c r="B372" s="289"/>
      <c r="C372" s="289"/>
      <c r="D372" s="289" t="s">
        <v>1581</v>
      </c>
      <c r="E372" s="433">
        <v>370102750.02999943</v>
      </c>
      <c r="F372" s="434">
        <v>4.8120704776285231E-2</v>
      </c>
      <c r="G372" s="433">
        <v>528154.77</v>
      </c>
      <c r="H372" s="434">
        <v>6.8670605017922051E-5</v>
      </c>
      <c r="I372" s="433">
        <v>0</v>
      </c>
      <c r="J372" s="434">
        <v>0</v>
      </c>
      <c r="K372" s="433">
        <v>175255.62</v>
      </c>
      <c r="L372" s="434">
        <v>2.2786709771060175E-5</v>
      </c>
      <c r="M372" s="343">
        <v>370806160.41999942</v>
      </c>
    </row>
    <row r="373" spans="1:13" ht="20.25" x14ac:dyDescent="0.3">
      <c r="A373" s="410" t="s">
        <v>1582</v>
      </c>
      <c r="B373" s="289"/>
      <c r="C373" s="289"/>
      <c r="D373" s="289" t="s">
        <v>1583</v>
      </c>
      <c r="E373" s="433">
        <v>943364743.17999947</v>
      </c>
      <c r="F373" s="434">
        <v>0.12265614427139836</v>
      </c>
      <c r="G373" s="433">
        <v>1718410.2700000003</v>
      </c>
      <c r="H373" s="434">
        <v>2.2342744894628293E-4</v>
      </c>
      <c r="I373" s="433">
        <v>1058471.3599999999</v>
      </c>
      <c r="J373" s="434">
        <v>1.3762228955225146E-4</v>
      </c>
      <c r="K373" s="433">
        <v>4338071.8</v>
      </c>
      <c r="L373" s="434">
        <v>5.6403545331453907E-4</v>
      </c>
      <c r="M373" s="343">
        <v>950479696.60999942</v>
      </c>
    </row>
    <row r="374" spans="1:13" ht="20.25" x14ac:dyDescent="0.3">
      <c r="A374" s="408" t="s">
        <v>1584</v>
      </c>
      <c r="B374" s="289"/>
      <c r="C374" s="289"/>
      <c r="D374" s="289" t="s">
        <v>1585</v>
      </c>
      <c r="E374" s="433">
        <v>710692649.22000003</v>
      </c>
      <c r="F374" s="434">
        <v>9.2404153054846491E-2</v>
      </c>
      <c r="G374" s="433">
        <v>1089541.6099999999</v>
      </c>
      <c r="H374" s="434">
        <v>1.4166203885823252E-4</v>
      </c>
      <c r="I374" s="433">
        <v>569445.27</v>
      </c>
      <c r="J374" s="434">
        <v>7.4039189716101553E-5</v>
      </c>
      <c r="K374" s="433">
        <v>3532372.95</v>
      </c>
      <c r="L374" s="434">
        <v>4.5927860809709647E-4</v>
      </c>
      <c r="M374" s="343">
        <v>715884009.05000007</v>
      </c>
    </row>
    <row r="375" spans="1:13" ht="20.25" x14ac:dyDescent="0.3">
      <c r="A375" s="408" t="s">
        <v>1586</v>
      </c>
      <c r="B375" s="289"/>
      <c r="C375" s="289"/>
      <c r="D375" s="289" t="s">
        <v>1587</v>
      </c>
      <c r="E375" s="433">
        <v>784623753.74999881</v>
      </c>
      <c r="F375" s="434">
        <v>0.1020166643225536</v>
      </c>
      <c r="G375" s="433">
        <v>1633307.02</v>
      </c>
      <c r="H375" s="434">
        <v>2.123623369782674E-4</v>
      </c>
      <c r="I375" s="433">
        <v>843048.23</v>
      </c>
      <c r="J375" s="434">
        <v>1.0961300607658679E-4</v>
      </c>
      <c r="K375" s="433">
        <v>4031083.4699999993</v>
      </c>
      <c r="L375" s="434">
        <v>5.241208760883568E-4</v>
      </c>
      <c r="M375" s="343">
        <v>791131192.46999884</v>
      </c>
    </row>
    <row r="376" spans="1:13" ht="20.25" x14ac:dyDescent="0.3">
      <c r="A376" s="408" t="s">
        <v>1588</v>
      </c>
      <c r="B376" s="289"/>
      <c r="C376" s="289"/>
      <c r="D376" s="289" t="s">
        <v>1589</v>
      </c>
      <c r="E376" s="433">
        <v>833525624.31999755</v>
      </c>
      <c r="F376" s="434">
        <v>0.10837487829560913</v>
      </c>
      <c r="G376" s="433">
        <v>1402754.65</v>
      </c>
      <c r="H376" s="434">
        <v>1.8238595195723306E-4</v>
      </c>
      <c r="I376" s="433">
        <v>312248.08999999997</v>
      </c>
      <c r="J376" s="434">
        <v>4.0598450442832454E-5</v>
      </c>
      <c r="K376" s="433">
        <v>1983229.62</v>
      </c>
      <c r="L376" s="434">
        <v>2.5785922163471827E-4</v>
      </c>
      <c r="M376" s="343">
        <v>837223856.67999756</v>
      </c>
    </row>
    <row r="377" spans="1:13" ht="20.25" x14ac:dyDescent="0.3">
      <c r="A377" s="408" t="s">
        <v>1590</v>
      </c>
      <c r="B377" s="289"/>
      <c r="C377" s="289"/>
      <c r="D377" s="289" t="s">
        <v>1591</v>
      </c>
      <c r="E377" s="433">
        <v>1108218984.4200003</v>
      </c>
      <c r="F377" s="434">
        <v>0.14409046831569569</v>
      </c>
      <c r="G377" s="433">
        <v>1204563.22</v>
      </c>
      <c r="H377" s="434">
        <v>1.5661713156493189E-4</v>
      </c>
      <c r="I377" s="433">
        <v>0</v>
      </c>
      <c r="J377" s="434">
        <v>0</v>
      </c>
      <c r="K377" s="433">
        <v>1173777.1600000001</v>
      </c>
      <c r="L377" s="434">
        <v>1.5261433260068503E-4</v>
      </c>
      <c r="M377" s="343">
        <v>1110597324.8000004</v>
      </c>
    </row>
    <row r="378" spans="1:13" ht="20.25" x14ac:dyDescent="0.3">
      <c r="A378" s="408" t="s">
        <v>1592</v>
      </c>
      <c r="B378" s="289"/>
      <c r="C378" s="289"/>
      <c r="D378" s="289" t="s">
        <v>1593</v>
      </c>
      <c r="E378" s="433">
        <v>1610551880.8900023</v>
      </c>
      <c r="F378" s="434">
        <v>0.20940371715940156</v>
      </c>
      <c r="G378" s="433">
        <v>3441054.07</v>
      </c>
      <c r="H378" s="434">
        <v>4.4740534083651857E-4</v>
      </c>
      <c r="I378" s="433">
        <v>1306695.78</v>
      </c>
      <c r="J378" s="434">
        <v>1.6989639189846865E-4</v>
      </c>
      <c r="K378" s="433">
        <v>594690.41999999993</v>
      </c>
      <c r="L378" s="434">
        <v>7.7321560382314012E-5</v>
      </c>
      <c r="M378" s="343">
        <v>1615894321.1600022</v>
      </c>
    </row>
    <row r="379" spans="1:13" ht="20.25" x14ac:dyDescent="0.3">
      <c r="A379" s="408" t="s">
        <v>1594</v>
      </c>
      <c r="B379" s="289"/>
      <c r="C379" s="289"/>
      <c r="D379" s="289" t="s">
        <v>1595</v>
      </c>
      <c r="E379" s="433">
        <v>1063334708.9299997</v>
      </c>
      <c r="F379" s="434">
        <v>0.13825462146025705</v>
      </c>
      <c r="G379" s="433">
        <v>1648048.6600000001</v>
      </c>
      <c r="H379" s="434">
        <v>2.142790428290096E-4</v>
      </c>
      <c r="I379" s="433">
        <v>178278.68</v>
      </c>
      <c r="J379" s="434">
        <v>2.3179767584786784E-5</v>
      </c>
      <c r="K379" s="433">
        <v>136545.10999999999</v>
      </c>
      <c r="L379" s="434">
        <v>1.7753574990790516E-5</v>
      </c>
      <c r="M379" s="343">
        <v>1065297581.3799996</v>
      </c>
    </row>
    <row r="380" spans="1:13" ht="20.25" x14ac:dyDescent="0.3">
      <c r="A380" s="408" t="s">
        <v>1596</v>
      </c>
      <c r="B380" s="289"/>
      <c r="C380" s="289"/>
      <c r="D380" s="289" t="s">
        <v>1597</v>
      </c>
      <c r="E380" s="433">
        <v>250947.04</v>
      </c>
      <c r="F380" s="434">
        <v>3.2628096995614916E-5</v>
      </c>
      <c r="G380" s="433">
        <v>0</v>
      </c>
      <c r="H380" s="434">
        <v>0</v>
      </c>
      <c r="I380" s="433">
        <v>0</v>
      </c>
      <c r="J380" s="434">
        <v>0</v>
      </c>
      <c r="K380" s="433">
        <v>0</v>
      </c>
      <c r="L380" s="434">
        <v>0</v>
      </c>
      <c r="M380" s="343">
        <v>250947.04</v>
      </c>
    </row>
    <row r="381" spans="1:13" ht="21" thickBot="1" x14ac:dyDescent="0.35">
      <c r="B381" s="333" t="s">
        <v>1614</v>
      </c>
      <c r="C381" s="333"/>
      <c r="D381" s="289"/>
      <c r="E381" s="420">
        <v>7658101456.6999979</v>
      </c>
      <c r="F381" s="436">
        <v>0.99570521784782706</v>
      </c>
      <c r="G381" s="420">
        <v>12665834.27</v>
      </c>
      <c r="H381" s="436">
        <v>1.646809896988398E-3</v>
      </c>
      <c r="I381" s="420">
        <v>4268187.4099999992</v>
      </c>
      <c r="J381" s="436">
        <v>5.5494909527102761E-4</v>
      </c>
      <c r="K381" s="420">
        <v>16097719.909999998</v>
      </c>
      <c r="L381" s="426">
        <v>2.0930231599134274E-3</v>
      </c>
      <c r="M381" s="420">
        <v>7691133198.2899981</v>
      </c>
    </row>
    <row r="382" spans="1:13" ht="21" thickTop="1" x14ac:dyDescent="0.3">
      <c r="B382" s="333" t="s">
        <v>639</v>
      </c>
      <c r="C382" s="333"/>
      <c r="D382" s="289"/>
      <c r="E382" s="289"/>
      <c r="F382" s="289"/>
      <c r="G382" s="289"/>
      <c r="H382" s="289"/>
      <c r="I382" s="289"/>
      <c r="J382" s="289"/>
      <c r="K382" s="289"/>
      <c r="L382" s="289"/>
      <c r="M382" s="289"/>
    </row>
    <row r="383" spans="1:13" ht="20.25" x14ac:dyDescent="0.3">
      <c r="A383" s="408" t="s">
        <v>1576</v>
      </c>
      <c r="B383" s="333"/>
      <c r="C383" s="333"/>
      <c r="D383" s="289" t="s">
        <v>1577</v>
      </c>
      <c r="E383" s="433">
        <v>45483546.040000007</v>
      </c>
      <c r="F383" s="434">
        <v>1.0971869429130055E-2</v>
      </c>
      <c r="G383" s="433">
        <v>0</v>
      </c>
      <c r="H383" s="434">
        <v>0</v>
      </c>
      <c r="I383" s="433">
        <v>18390.13</v>
      </c>
      <c r="J383" s="434">
        <v>4.4361999604709688E-6</v>
      </c>
      <c r="K383" s="433">
        <v>26779.3</v>
      </c>
      <c r="L383" s="434">
        <v>6.4598961291431981E-6</v>
      </c>
      <c r="M383" s="343">
        <v>45528715.470000006</v>
      </c>
    </row>
    <row r="384" spans="1:13" ht="20.25" x14ac:dyDescent="0.3">
      <c r="A384" s="410" t="s">
        <v>1578</v>
      </c>
      <c r="B384" s="289"/>
      <c r="C384" s="289"/>
      <c r="D384" s="289" t="s">
        <v>1579</v>
      </c>
      <c r="E384" s="433">
        <v>88589714.409999847</v>
      </c>
      <c r="F384" s="434">
        <v>2.1370250648786913E-2</v>
      </c>
      <c r="G384" s="433">
        <v>0</v>
      </c>
      <c r="H384" s="434">
        <v>0</v>
      </c>
      <c r="I384" s="433">
        <v>0</v>
      </c>
      <c r="J384" s="434">
        <v>0</v>
      </c>
      <c r="K384" s="433">
        <v>197119.52000000002</v>
      </c>
      <c r="L384" s="434">
        <v>4.7550594086722406E-5</v>
      </c>
      <c r="M384" s="343">
        <v>88786833.929999843</v>
      </c>
    </row>
    <row r="385" spans="1:13" ht="20.25" x14ac:dyDescent="0.3">
      <c r="A385" s="410" t="s">
        <v>1580</v>
      </c>
      <c r="B385" s="289"/>
      <c r="C385" s="289"/>
      <c r="D385" s="289" t="s">
        <v>1581</v>
      </c>
      <c r="E385" s="433">
        <v>225222321.25000006</v>
      </c>
      <c r="F385" s="434">
        <v>5.4329754744878368E-2</v>
      </c>
      <c r="G385" s="433">
        <v>177536.66</v>
      </c>
      <c r="H385" s="434">
        <v>4.2826675182510825E-5</v>
      </c>
      <c r="I385" s="433">
        <v>0</v>
      </c>
      <c r="J385" s="434">
        <v>0</v>
      </c>
      <c r="K385" s="433">
        <v>165144.76</v>
      </c>
      <c r="L385" s="434">
        <v>3.9837411578057773E-5</v>
      </c>
      <c r="M385" s="343">
        <v>225565002.67000005</v>
      </c>
    </row>
    <row r="386" spans="1:13" ht="20.25" x14ac:dyDescent="0.3">
      <c r="A386" s="410" t="s">
        <v>1582</v>
      </c>
      <c r="B386" s="289"/>
      <c r="C386" s="289"/>
      <c r="D386" s="289" t="s">
        <v>1583</v>
      </c>
      <c r="E386" s="433">
        <v>532259288.29999971</v>
      </c>
      <c r="F386" s="434">
        <v>0.12839542916318505</v>
      </c>
      <c r="G386" s="433">
        <v>1936483.5599999998</v>
      </c>
      <c r="H386" s="434">
        <v>4.6713254840094546E-4</v>
      </c>
      <c r="I386" s="433">
        <v>256986.16999999998</v>
      </c>
      <c r="J386" s="434">
        <v>6.1992059718750519E-5</v>
      </c>
      <c r="K386" s="433">
        <v>1515078.98</v>
      </c>
      <c r="L386" s="434">
        <v>3.6547829249637686E-4</v>
      </c>
      <c r="M386" s="343">
        <v>535967837.00999975</v>
      </c>
    </row>
    <row r="387" spans="1:13" ht="20.25" x14ac:dyDescent="0.3">
      <c r="A387" s="408" t="s">
        <v>1584</v>
      </c>
      <c r="B387" s="289"/>
      <c r="C387" s="289"/>
      <c r="D387" s="289" t="s">
        <v>1585</v>
      </c>
      <c r="E387" s="433">
        <v>445993382.72000033</v>
      </c>
      <c r="F387" s="434">
        <v>0.10758574446144638</v>
      </c>
      <c r="G387" s="433">
        <v>399939.86</v>
      </c>
      <c r="H387" s="434">
        <v>9.6476381141556076E-5</v>
      </c>
      <c r="I387" s="433">
        <v>231529.60000000001</v>
      </c>
      <c r="J387" s="434">
        <v>5.5851242072125601E-5</v>
      </c>
      <c r="K387" s="433">
        <v>2051349.9000000001</v>
      </c>
      <c r="L387" s="434">
        <v>4.9484143642769931E-4</v>
      </c>
      <c r="M387" s="343">
        <v>448676202.08000034</v>
      </c>
    </row>
    <row r="388" spans="1:13" ht="20.25" x14ac:dyDescent="0.3">
      <c r="A388" s="408" t="s">
        <v>1586</v>
      </c>
      <c r="B388" s="289"/>
      <c r="C388" s="289"/>
      <c r="D388" s="289" t="s">
        <v>1587</v>
      </c>
      <c r="E388" s="433">
        <v>576478421.73000121</v>
      </c>
      <c r="F388" s="434">
        <v>0.13906228785174427</v>
      </c>
      <c r="G388" s="433">
        <v>828066.12</v>
      </c>
      <c r="H388" s="434">
        <v>1.9975208923544033E-4</v>
      </c>
      <c r="I388" s="433">
        <v>329107</v>
      </c>
      <c r="J388" s="434">
        <v>7.9389567142305078E-5</v>
      </c>
      <c r="K388" s="433">
        <v>1487939.69</v>
      </c>
      <c r="L388" s="434">
        <v>3.5893155697981388E-4</v>
      </c>
      <c r="M388" s="343">
        <v>579123534.54000127</v>
      </c>
    </row>
    <row r="389" spans="1:13" ht="20.25" x14ac:dyDescent="0.3">
      <c r="A389" s="408" t="s">
        <v>1588</v>
      </c>
      <c r="B389" s="289"/>
      <c r="C389" s="289"/>
      <c r="D389" s="289" t="s">
        <v>1589</v>
      </c>
      <c r="E389" s="433">
        <v>675972621.15000081</v>
      </c>
      <c r="F389" s="434">
        <v>0.16306299711992739</v>
      </c>
      <c r="G389" s="433">
        <v>1457229.3099999998</v>
      </c>
      <c r="H389" s="434">
        <v>3.5152337734530075E-4</v>
      </c>
      <c r="I389" s="433">
        <v>454109.85</v>
      </c>
      <c r="J389" s="434">
        <v>1.0954365731071381E-4</v>
      </c>
      <c r="K389" s="433">
        <v>1496121.05</v>
      </c>
      <c r="L389" s="434">
        <v>3.6090512371961394E-4</v>
      </c>
      <c r="M389" s="343">
        <v>679380081.36000073</v>
      </c>
    </row>
    <row r="390" spans="1:13" ht="20.25" x14ac:dyDescent="0.3">
      <c r="A390" s="408" t="s">
        <v>1590</v>
      </c>
      <c r="B390" s="289"/>
      <c r="C390" s="289"/>
      <c r="D390" s="289" t="s">
        <v>1591</v>
      </c>
      <c r="E390" s="433">
        <v>797275112.25999832</v>
      </c>
      <c r="F390" s="434">
        <v>0.19232445999524156</v>
      </c>
      <c r="G390" s="433">
        <v>162962.81</v>
      </c>
      <c r="H390" s="434">
        <v>3.9311065842396866E-5</v>
      </c>
      <c r="I390" s="433">
        <v>166747.32999999999</v>
      </c>
      <c r="J390" s="434">
        <v>4.0223995086203274E-5</v>
      </c>
      <c r="K390" s="433">
        <v>832584.63</v>
      </c>
      <c r="L390" s="434">
        <v>2.0084207684745761E-4</v>
      </c>
      <c r="M390" s="343">
        <v>798437407.0299983</v>
      </c>
    </row>
    <row r="391" spans="1:13" ht="20.25" x14ac:dyDescent="0.3">
      <c r="A391" s="408" t="s">
        <v>1592</v>
      </c>
      <c r="B391" s="289"/>
      <c r="C391" s="289"/>
      <c r="D391" s="289" t="s">
        <v>1593</v>
      </c>
      <c r="E391" s="433">
        <v>539220251.21999979</v>
      </c>
      <c r="F391" s="434">
        <v>0.13007460290641276</v>
      </c>
      <c r="G391" s="433">
        <v>214145.5</v>
      </c>
      <c r="H391" s="434">
        <v>5.1657723933166096E-5</v>
      </c>
      <c r="I391" s="433">
        <v>217567.16</v>
      </c>
      <c r="J391" s="434">
        <v>5.248312146742741E-5</v>
      </c>
      <c r="K391" s="433">
        <v>632398.48</v>
      </c>
      <c r="L391" s="434">
        <v>1.525517281268757E-4</v>
      </c>
      <c r="M391" s="343">
        <v>540284362.35999978</v>
      </c>
    </row>
    <row r="392" spans="1:13" ht="20.25" x14ac:dyDescent="0.3">
      <c r="A392" s="408" t="s">
        <v>1594</v>
      </c>
      <c r="B392" s="289"/>
      <c r="C392" s="289"/>
      <c r="D392" s="289" t="s">
        <v>1595</v>
      </c>
      <c r="E392" s="433">
        <v>203124846.78999972</v>
      </c>
      <c r="F392" s="434">
        <v>4.8999242381672574E-2</v>
      </c>
      <c r="G392" s="433">
        <v>153966.28</v>
      </c>
      <c r="H392" s="434">
        <v>3.7140857908555408E-5</v>
      </c>
      <c r="I392" s="433">
        <v>204902.19</v>
      </c>
      <c r="J392" s="434">
        <v>4.9427985945635776E-5</v>
      </c>
      <c r="K392" s="433">
        <v>235440.4</v>
      </c>
      <c r="L392" s="434">
        <v>5.6794633489446181E-5</v>
      </c>
      <c r="M392" s="343">
        <v>203719155.65999973</v>
      </c>
    </row>
    <row r="393" spans="1:13" ht="20.25" x14ac:dyDescent="0.3">
      <c r="A393" s="408" t="s">
        <v>1596</v>
      </c>
      <c r="B393" s="289"/>
      <c r="C393" s="289"/>
      <c r="D393" s="289" t="s">
        <v>1597</v>
      </c>
      <c r="E393" s="433">
        <v>0</v>
      </c>
      <c r="F393" s="434">
        <v>0</v>
      </c>
      <c r="G393" s="433">
        <v>0</v>
      </c>
      <c r="H393" s="434">
        <v>0</v>
      </c>
      <c r="I393" s="433">
        <v>0</v>
      </c>
      <c r="J393" s="434">
        <v>0</v>
      </c>
      <c r="K393" s="433">
        <v>0</v>
      </c>
      <c r="L393" s="434">
        <v>0</v>
      </c>
      <c r="M393" s="343">
        <v>0</v>
      </c>
    </row>
    <row r="394" spans="1:13" ht="21" thickBot="1" x14ac:dyDescent="0.35">
      <c r="B394" s="333" t="s">
        <v>1615</v>
      </c>
      <c r="C394" s="333"/>
      <c r="D394" s="289"/>
      <c r="E394" s="420">
        <v>4129619505.8699999</v>
      </c>
      <c r="F394" s="436">
        <v>0.99617663870242534</v>
      </c>
      <c r="G394" s="420">
        <v>5330330.0999999996</v>
      </c>
      <c r="H394" s="436">
        <v>1.2858207189898718E-3</v>
      </c>
      <c r="I394" s="420">
        <v>1879339.43</v>
      </c>
      <c r="J394" s="436">
        <v>4.5334782870363246E-4</v>
      </c>
      <c r="K394" s="420">
        <v>8639956.7100000009</v>
      </c>
      <c r="L394" s="436">
        <v>2.0841927498812065E-3</v>
      </c>
      <c r="M394" s="420">
        <v>4145469132.1099997</v>
      </c>
    </row>
    <row r="395" spans="1:13" ht="21" thickTop="1" x14ac:dyDescent="0.3">
      <c r="B395" s="333" t="s">
        <v>641</v>
      </c>
      <c r="C395" s="333"/>
      <c r="D395" s="289"/>
      <c r="E395" s="289"/>
      <c r="F395" s="289"/>
      <c r="G395" s="289"/>
      <c r="H395" s="289"/>
      <c r="I395" s="289"/>
      <c r="J395" s="289"/>
      <c r="K395" s="289"/>
      <c r="L395" s="289"/>
      <c r="M395" s="289"/>
    </row>
    <row r="396" spans="1:13" ht="20.25" x14ac:dyDescent="0.3">
      <c r="A396" s="408" t="s">
        <v>1576</v>
      </c>
      <c r="B396" s="333"/>
      <c r="C396" s="333"/>
      <c r="D396" s="289" t="s">
        <v>1577</v>
      </c>
      <c r="E396" s="433">
        <v>9994895.6899999976</v>
      </c>
      <c r="F396" s="434">
        <v>8.3735059120009104E-3</v>
      </c>
      <c r="G396" s="433">
        <v>0</v>
      </c>
      <c r="H396" s="434">
        <v>0</v>
      </c>
      <c r="I396" s="433">
        <v>0</v>
      </c>
      <c r="J396" s="434">
        <v>0</v>
      </c>
      <c r="K396" s="433">
        <v>0</v>
      </c>
      <c r="L396" s="434">
        <v>0</v>
      </c>
      <c r="M396" s="343">
        <v>9994895.6899999976</v>
      </c>
    </row>
    <row r="397" spans="1:13" ht="20.25" x14ac:dyDescent="0.3">
      <c r="A397" s="410" t="s">
        <v>1578</v>
      </c>
      <c r="B397" s="289"/>
      <c r="C397" s="289"/>
      <c r="D397" s="289" t="s">
        <v>1579</v>
      </c>
      <c r="E397" s="433">
        <v>25048285.689999994</v>
      </c>
      <c r="F397" s="434">
        <v>2.0984908178736859E-2</v>
      </c>
      <c r="G397" s="433">
        <v>62166.53</v>
      </c>
      <c r="H397" s="434">
        <v>5.2081764795644605E-5</v>
      </c>
      <c r="I397" s="433">
        <v>0</v>
      </c>
      <c r="J397" s="434">
        <v>0</v>
      </c>
      <c r="K397" s="433">
        <v>0</v>
      </c>
      <c r="L397" s="434">
        <v>0</v>
      </c>
      <c r="M397" s="343">
        <v>25110452.219999995</v>
      </c>
    </row>
    <row r="398" spans="1:13" ht="20.25" x14ac:dyDescent="0.3">
      <c r="A398" s="410" t="s">
        <v>1580</v>
      </c>
      <c r="B398" s="289"/>
      <c r="C398" s="289"/>
      <c r="D398" s="289" t="s">
        <v>1581</v>
      </c>
      <c r="E398" s="433">
        <v>75062606.480000034</v>
      </c>
      <c r="F398" s="434">
        <v>6.2885816783394388E-2</v>
      </c>
      <c r="G398" s="433">
        <v>827268.83</v>
      </c>
      <c r="H398" s="434">
        <v>6.9306780717579225E-4</v>
      </c>
      <c r="I398" s="433">
        <v>138754.12</v>
      </c>
      <c r="J398" s="434">
        <v>1.1624517955669469E-4</v>
      </c>
      <c r="K398" s="433">
        <v>0</v>
      </c>
      <c r="L398" s="434">
        <v>0</v>
      </c>
      <c r="M398" s="343">
        <v>76028629.430000037</v>
      </c>
    </row>
    <row r="399" spans="1:13" ht="20.25" x14ac:dyDescent="0.3">
      <c r="A399" s="410" t="s">
        <v>1582</v>
      </c>
      <c r="B399" s="289"/>
      <c r="C399" s="289"/>
      <c r="D399" s="289" t="s">
        <v>1583</v>
      </c>
      <c r="E399" s="433">
        <v>220518201.81000036</v>
      </c>
      <c r="F399" s="434">
        <v>0.18474534640789714</v>
      </c>
      <c r="G399" s="433">
        <v>1709360.01</v>
      </c>
      <c r="H399" s="434">
        <v>1.4320645851055337E-3</v>
      </c>
      <c r="I399" s="433">
        <v>104205.4</v>
      </c>
      <c r="J399" s="434">
        <v>8.7301014440343774E-5</v>
      </c>
      <c r="K399" s="433">
        <v>311378.13</v>
      </c>
      <c r="L399" s="434">
        <v>2.6086581524121822E-4</v>
      </c>
      <c r="M399" s="343">
        <v>222643145.35000035</v>
      </c>
    </row>
    <row r="400" spans="1:13" ht="20.25" x14ac:dyDescent="0.3">
      <c r="A400" s="408" t="s">
        <v>1584</v>
      </c>
      <c r="B400" s="289"/>
      <c r="C400" s="289"/>
      <c r="D400" s="289" t="s">
        <v>1585</v>
      </c>
      <c r="E400" s="433">
        <v>158388940.4900001</v>
      </c>
      <c r="F400" s="434">
        <v>0.13269480450061369</v>
      </c>
      <c r="G400" s="433">
        <v>499809.21</v>
      </c>
      <c r="H400" s="434">
        <v>4.1872926988070503E-4</v>
      </c>
      <c r="I400" s="433">
        <v>0</v>
      </c>
      <c r="J400" s="434">
        <v>0</v>
      </c>
      <c r="K400" s="433">
        <v>1200391.8500000001</v>
      </c>
      <c r="L400" s="434">
        <v>1.0056621464043225E-3</v>
      </c>
      <c r="M400" s="343">
        <v>160089141.5500001</v>
      </c>
    </row>
    <row r="401" spans="1:15" ht="20.25" x14ac:dyDescent="0.3">
      <c r="A401" s="408" t="s">
        <v>1586</v>
      </c>
      <c r="B401" s="289"/>
      <c r="C401" s="289"/>
      <c r="D401" s="289" t="s">
        <v>1587</v>
      </c>
      <c r="E401" s="433">
        <v>139804459.42000017</v>
      </c>
      <c r="F401" s="434">
        <v>0.11712513104551099</v>
      </c>
      <c r="G401" s="433">
        <v>263520.17</v>
      </c>
      <c r="H401" s="434">
        <v>2.2077145873910416E-4</v>
      </c>
      <c r="I401" s="433">
        <v>402157.55</v>
      </c>
      <c r="J401" s="434">
        <v>3.3691883606649247E-4</v>
      </c>
      <c r="K401" s="433">
        <v>1300730.43</v>
      </c>
      <c r="L401" s="434">
        <v>1.0897236232711987E-3</v>
      </c>
      <c r="M401" s="343">
        <v>141770867.57000017</v>
      </c>
    </row>
    <row r="402" spans="1:15" ht="20.25" x14ac:dyDescent="0.3">
      <c r="A402" s="408" t="s">
        <v>1588</v>
      </c>
      <c r="B402" s="289"/>
      <c r="C402" s="289"/>
      <c r="D402" s="289" t="s">
        <v>1589</v>
      </c>
      <c r="E402" s="433">
        <v>141382256.03999993</v>
      </c>
      <c r="F402" s="434">
        <v>0.11844697468803358</v>
      </c>
      <c r="G402" s="433">
        <v>0</v>
      </c>
      <c r="H402" s="434">
        <v>0</v>
      </c>
      <c r="I402" s="433">
        <v>0</v>
      </c>
      <c r="J402" s="434">
        <v>0</v>
      </c>
      <c r="K402" s="433">
        <v>200060.97999999998</v>
      </c>
      <c r="L402" s="434">
        <v>1.6760673155066173E-4</v>
      </c>
      <c r="M402" s="343">
        <v>141582317.01999992</v>
      </c>
    </row>
    <row r="403" spans="1:15" ht="20.25" x14ac:dyDescent="0.3">
      <c r="A403" s="408" t="s">
        <v>1590</v>
      </c>
      <c r="B403" s="289"/>
      <c r="C403" s="289"/>
      <c r="D403" s="289" t="s">
        <v>1591</v>
      </c>
      <c r="E403" s="433">
        <v>186167925.89000019</v>
      </c>
      <c r="F403" s="434">
        <v>0.15596743341949418</v>
      </c>
      <c r="G403" s="433">
        <v>632382.35000000009</v>
      </c>
      <c r="H403" s="434">
        <v>5.2979615902024795E-4</v>
      </c>
      <c r="I403" s="433">
        <v>0</v>
      </c>
      <c r="J403" s="434">
        <v>0</v>
      </c>
      <c r="K403" s="433">
        <v>171048.3</v>
      </c>
      <c r="L403" s="434">
        <v>1.4330054016678843E-4</v>
      </c>
      <c r="M403" s="343">
        <v>186971356.5400002</v>
      </c>
    </row>
    <row r="404" spans="1:15" ht="20.25" x14ac:dyDescent="0.3">
      <c r="A404" s="408" t="s">
        <v>1592</v>
      </c>
      <c r="B404" s="289"/>
      <c r="C404" s="289"/>
      <c r="D404" s="289" t="s">
        <v>1593</v>
      </c>
      <c r="E404" s="433">
        <v>151170108.37000021</v>
      </c>
      <c r="F404" s="434">
        <v>0.12664702418260207</v>
      </c>
      <c r="G404" s="433">
        <v>330617.11</v>
      </c>
      <c r="H404" s="434">
        <v>2.7698381364434787E-4</v>
      </c>
      <c r="I404" s="433">
        <v>0</v>
      </c>
      <c r="J404" s="434">
        <v>0</v>
      </c>
      <c r="K404" s="433">
        <v>0</v>
      </c>
      <c r="L404" s="434">
        <v>0</v>
      </c>
      <c r="M404" s="343">
        <v>151500725.48000023</v>
      </c>
    </row>
    <row r="405" spans="1:15" ht="20.25" x14ac:dyDescent="0.3">
      <c r="A405" s="408" t="s">
        <v>1594</v>
      </c>
      <c r="B405" s="289"/>
      <c r="C405" s="289"/>
      <c r="D405" s="289" t="s">
        <v>1595</v>
      </c>
      <c r="E405" s="433">
        <v>77701531.700000077</v>
      </c>
      <c r="F405" s="434">
        <v>6.5096650854740132E-2</v>
      </c>
      <c r="G405" s="433">
        <v>0</v>
      </c>
      <c r="H405" s="434">
        <v>0</v>
      </c>
      <c r="I405" s="433">
        <v>240260.82</v>
      </c>
      <c r="J405" s="434">
        <v>2.0128528191695286E-4</v>
      </c>
      <c r="K405" s="433">
        <v>0</v>
      </c>
      <c r="L405" s="434">
        <v>0</v>
      </c>
      <c r="M405" s="343">
        <v>77941792.52000007</v>
      </c>
    </row>
    <row r="406" spans="1:15" ht="20.25" x14ac:dyDescent="0.3">
      <c r="A406" s="408" t="s">
        <v>1596</v>
      </c>
      <c r="B406" s="289"/>
      <c r="C406" s="289"/>
      <c r="D406" s="289" t="s">
        <v>1597</v>
      </c>
      <c r="E406" s="433">
        <v>0</v>
      </c>
      <c r="F406" s="434">
        <v>0</v>
      </c>
      <c r="G406" s="433">
        <v>0</v>
      </c>
      <c r="H406" s="434">
        <v>0</v>
      </c>
      <c r="I406" s="433">
        <v>0</v>
      </c>
      <c r="J406" s="434">
        <v>0</v>
      </c>
      <c r="K406" s="433">
        <v>0</v>
      </c>
      <c r="L406" s="434">
        <v>0</v>
      </c>
      <c r="M406" s="343">
        <v>0</v>
      </c>
    </row>
    <row r="407" spans="1:15" ht="21" thickBot="1" x14ac:dyDescent="0.35">
      <c r="B407" s="333" t="s">
        <v>1616</v>
      </c>
      <c r="C407" s="333"/>
      <c r="D407" s="289"/>
      <c r="E407" s="420">
        <v>1185239211.5800011</v>
      </c>
      <c r="F407" s="436">
        <v>0.99296759597302398</v>
      </c>
      <c r="G407" s="420">
        <v>4325124.21</v>
      </c>
      <c r="H407" s="436">
        <v>3.6234948583613756E-3</v>
      </c>
      <c r="I407" s="420">
        <v>885377.8899999999</v>
      </c>
      <c r="J407" s="436">
        <v>7.4175031198048377E-4</v>
      </c>
      <c r="K407" s="420">
        <v>3183609.69</v>
      </c>
      <c r="L407" s="426">
        <v>2.6671588566341896E-3</v>
      </c>
      <c r="M407" s="420">
        <v>1193633323.3700011</v>
      </c>
    </row>
    <row r="408" spans="1:15" ht="21" thickTop="1" x14ac:dyDescent="0.3">
      <c r="B408" s="333"/>
      <c r="C408" s="333"/>
      <c r="D408" s="289"/>
      <c r="E408" s="289"/>
      <c r="F408" s="289"/>
      <c r="G408" s="289"/>
      <c r="H408" s="289"/>
      <c r="I408" s="289"/>
      <c r="J408" s="289"/>
      <c r="K408" s="289"/>
      <c r="L408" s="289"/>
      <c r="M408" s="289"/>
    </row>
    <row r="409" spans="1:15" ht="23.25" customHeight="1" thickBot="1" x14ac:dyDescent="0.35">
      <c r="B409" s="430" t="s">
        <v>1617</v>
      </c>
      <c r="C409" s="430"/>
      <c r="D409" s="289"/>
      <c r="E409" s="439">
        <v>49622463312.639992</v>
      </c>
      <c r="F409" s="440">
        <v>0.99763036952703021</v>
      </c>
      <c r="G409" s="439">
        <v>62154339.530000001</v>
      </c>
      <c r="H409" s="440">
        <v>1.2495763525956958E-3</v>
      </c>
      <c r="I409" s="439">
        <v>15287933.290000001</v>
      </c>
      <c r="J409" s="426">
        <v>3.0735488565563262E-4</v>
      </c>
      <c r="K409" s="439">
        <v>40423927.729999997</v>
      </c>
      <c r="L409" s="426">
        <v>8.1269923471818765E-4</v>
      </c>
      <c r="M409" s="441">
        <v>49740329513.190002</v>
      </c>
      <c r="O409" s="170" t="s">
        <v>1746</v>
      </c>
    </row>
    <row r="410" spans="1:15" ht="22.5" customHeight="1" thickTop="1" x14ac:dyDescent="0.25">
      <c r="B410" s="378" t="s">
        <v>1598</v>
      </c>
      <c r="C410" s="354"/>
      <c r="D410" s="354"/>
      <c r="E410" s="354"/>
      <c r="F410" s="354"/>
      <c r="G410" s="354"/>
      <c r="H410" s="354"/>
      <c r="I410" s="354"/>
      <c r="J410" s="354"/>
      <c r="K410" s="354"/>
      <c r="L410" s="354"/>
      <c r="M410" s="354"/>
    </row>
    <row r="411" spans="1:15" ht="16.5" x14ac:dyDescent="0.25">
      <c r="B411" s="354"/>
      <c r="C411" s="354"/>
      <c r="D411" s="354"/>
      <c r="E411" s="354"/>
      <c r="F411" s="354"/>
      <c r="G411" s="354"/>
      <c r="H411" s="354"/>
      <c r="I411" s="354"/>
      <c r="J411" s="354"/>
      <c r="K411" s="354"/>
      <c r="L411" s="354"/>
      <c r="M411" s="354"/>
    </row>
    <row r="413" spans="1:15" ht="23.25" x14ac:dyDescent="0.35">
      <c r="A413" s="178"/>
      <c r="B413" s="178" t="s">
        <v>1618</v>
      </c>
      <c r="C413" s="231"/>
      <c r="D413" s="231"/>
      <c r="E413" s="231"/>
      <c r="F413" s="231"/>
      <c r="G413" s="231"/>
      <c r="H413" s="231"/>
      <c r="I413" s="231"/>
      <c r="J413" s="231"/>
      <c r="K413" s="231"/>
      <c r="L413" s="231"/>
      <c r="M413" s="423"/>
    </row>
    <row r="414" spans="1:15" ht="15" customHeight="1" x14ac:dyDescent="0.2"/>
    <row r="415" spans="1:15" ht="108" customHeight="1" x14ac:dyDescent="0.2">
      <c r="B415" s="442" t="s">
        <v>1619</v>
      </c>
      <c r="C415" s="442"/>
      <c r="D415" s="442"/>
      <c r="E415" s="442"/>
      <c r="F415" s="442"/>
      <c r="G415" s="442"/>
      <c r="H415" s="442"/>
      <c r="I415" s="442"/>
      <c r="J415" s="442"/>
      <c r="K415" s="442"/>
      <c r="L415" s="442"/>
      <c r="M415" s="442"/>
    </row>
    <row r="416" spans="1:15" ht="15" customHeight="1" x14ac:dyDescent="0.2">
      <c r="B416" s="443"/>
      <c r="C416" s="443"/>
      <c r="D416" s="443"/>
      <c r="E416" s="443"/>
      <c r="F416" s="443"/>
      <c r="G416" s="443"/>
      <c r="H416" s="443"/>
      <c r="I416" s="443"/>
      <c r="J416" s="443"/>
      <c r="K416" s="443"/>
      <c r="L416" s="443"/>
      <c r="M416" s="443"/>
    </row>
    <row r="417" spans="2:13" ht="96.75" customHeight="1" x14ac:dyDescent="0.2">
      <c r="B417" s="442" t="s">
        <v>1620</v>
      </c>
      <c r="C417" s="442"/>
      <c r="D417" s="442"/>
      <c r="E417" s="442"/>
      <c r="F417" s="442"/>
      <c r="G417" s="442"/>
      <c r="H417" s="442"/>
      <c r="I417" s="442"/>
      <c r="J417" s="442"/>
      <c r="K417" s="442"/>
      <c r="L417" s="442"/>
      <c r="M417" s="442"/>
    </row>
    <row r="418" spans="2:13" ht="15" x14ac:dyDescent="0.2">
      <c r="B418" s="444"/>
    </row>
    <row r="419" spans="2:13" ht="30.75" customHeight="1" x14ac:dyDescent="0.2">
      <c r="B419" s="442" t="s">
        <v>1621</v>
      </c>
      <c r="C419" s="442"/>
      <c r="D419" s="442"/>
      <c r="E419" s="442"/>
      <c r="F419" s="442"/>
      <c r="G419" s="442"/>
      <c r="H419" s="442"/>
      <c r="I419" s="442"/>
      <c r="J419" s="442"/>
      <c r="K419" s="442"/>
      <c r="L419" s="442"/>
      <c r="M419" s="442"/>
    </row>
    <row r="421" spans="2:13" ht="151.5" customHeight="1" x14ac:dyDescent="0.2">
      <c r="B421" s="442" t="s">
        <v>1622</v>
      </c>
      <c r="C421" s="442"/>
      <c r="D421" s="442"/>
      <c r="E421" s="442"/>
      <c r="F421" s="442"/>
      <c r="G421" s="442"/>
      <c r="H421" s="442"/>
      <c r="I421" s="442"/>
      <c r="J421" s="442"/>
      <c r="K421" s="442"/>
      <c r="L421" s="442"/>
      <c r="M421" s="442"/>
    </row>
    <row r="422" spans="2:13" ht="12.75" customHeight="1" x14ac:dyDescent="0.2">
      <c r="D422" s="445"/>
      <c r="E422" s="445"/>
      <c r="F422" s="445"/>
      <c r="G422" s="445"/>
      <c r="H422" s="445"/>
      <c r="I422" s="445"/>
      <c r="J422" s="445"/>
      <c r="K422" s="445"/>
      <c r="L422" s="445"/>
      <c r="M422" s="445"/>
    </row>
    <row r="423" spans="2:13" ht="141.75" customHeight="1" x14ac:dyDescent="0.2">
      <c r="B423" s="442" t="s">
        <v>1623</v>
      </c>
      <c r="C423" s="442"/>
      <c r="D423" s="442"/>
      <c r="E423" s="442"/>
      <c r="F423" s="442"/>
      <c r="G423" s="442"/>
      <c r="H423" s="442"/>
      <c r="I423" s="442"/>
      <c r="J423" s="442"/>
      <c r="K423" s="442"/>
      <c r="L423" s="442"/>
      <c r="M423" s="442"/>
    </row>
  </sheetData>
  <mergeCells count="58">
    <mergeCell ref="B419:M419"/>
    <mergeCell ref="B421:M421"/>
    <mergeCell ref="B423:M423"/>
    <mergeCell ref="B149:L149"/>
    <mergeCell ref="B178:M178"/>
    <mergeCell ref="E306:L306"/>
    <mergeCell ref="E323:L323"/>
    <mergeCell ref="B415:M415"/>
    <mergeCell ref="B417:M417"/>
    <mergeCell ref="I121:L122"/>
    <mergeCell ref="I125:K125"/>
    <mergeCell ref="I128:K128"/>
    <mergeCell ref="I132:K132"/>
    <mergeCell ref="I135:K135"/>
    <mergeCell ref="B147:M147"/>
    <mergeCell ref="G100:H100"/>
    <mergeCell ref="I101:L101"/>
    <mergeCell ref="I103:K104"/>
    <mergeCell ref="B106:D107"/>
    <mergeCell ref="B109:D110"/>
    <mergeCell ref="I112:L112"/>
    <mergeCell ref="B68:M68"/>
    <mergeCell ref="G84:H84"/>
    <mergeCell ref="I85:L85"/>
    <mergeCell ref="I87:L88"/>
    <mergeCell ref="I90:K91"/>
    <mergeCell ref="I93:L94"/>
    <mergeCell ref="E32:F32"/>
    <mergeCell ref="E33:F33"/>
    <mergeCell ref="E34:F34"/>
    <mergeCell ref="E35:F35"/>
    <mergeCell ref="E36:F36"/>
    <mergeCell ref="E37:F37"/>
    <mergeCell ref="E26:F26"/>
    <mergeCell ref="E27:F27"/>
    <mergeCell ref="E28:F28"/>
    <mergeCell ref="E29:F29"/>
    <mergeCell ref="E30:F30"/>
    <mergeCell ref="E31:F31"/>
    <mergeCell ref="E20:F20"/>
    <mergeCell ref="E21:F21"/>
    <mergeCell ref="E22:F22"/>
    <mergeCell ref="E23:F23"/>
    <mergeCell ref="E24:F24"/>
    <mergeCell ref="E25:F25"/>
    <mergeCell ref="E14:F14"/>
    <mergeCell ref="E15:F15"/>
    <mergeCell ref="E16:F16"/>
    <mergeCell ref="E17:F17"/>
    <mergeCell ref="E18:F18"/>
    <mergeCell ref="E19:F19"/>
    <mergeCell ref="D1:L1"/>
    <mergeCell ref="B5:M5"/>
    <mergeCell ref="B6:M6"/>
    <mergeCell ref="B7:M7"/>
    <mergeCell ref="B8:M8"/>
    <mergeCell ref="C12:D12"/>
    <mergeCell ref="E12:F12"/>
  </mergeCells>
  <pageMargins left="0.45" right="0.45" top="0.6" bottom="0.6" header="0.3" footer="0.3"/>
  <pageSetup scale="31" fitToHeight="0" orientation="portrait" r:id="rId1"/>
  <headerFooter>
    <oddFooter>&amp;L&amp;1
&amp;CMonthly Investor Report -  November 30, 2018&amp;R&amp;P</oddFooter>
    <evenFooter>&amp;R&amp;P&amp;LConfidential&amp;CMonthly Investor Report -  September 30, 2018</evenFooter>
    <firstFooter>&amp;R&amp;P&amp;LConfidential&amp;CMonthly Investor Report -  September 30, 2018</firstFooter>
  </headerFooter>
  <rowBreaks count="4" manualBreakCount="4">
    <brk id="98" min="1" max="14" man="1"/>
    <brk id="198" min="1" max="14" man="1"/>
    <brk id="303" min="1" max="14" man="1"/>
    <brk id="410"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Normal="100" workbookViewId="0">
      <selection activeCell="D102" sqref="D102"/>
    </sheetView>
  </sheetViews>
  <sheetFormatPr defaultColWidth="8.85546875" defaultRowHeight="15" outlineLevelRow="1" x14ac:dyDescent="0.25"/>
  <cols>
    <col min="1" max="1" width="13.28515625" style="30" customWidth="1"/>
    <col min="2" max="2" width="60.5703125" style="30" bestFit="1" customWidth="1"/>
    <col min="3" max="3" width="44.140625" style="30" bestFit="1" customWidth="1"/>
    <col min="4"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7" customWidth="1"/>
    <col min="15" max="16384" width="8.85546875" style="66"/>
  </cols>
  <sheetData>
    <row r="1" spans="1:13" ht="45" customHeight="1" x14ac:dyDescent="0.25">
      <c r="A1" s="446" t="s">
        <v>1624</v>
      </c>
      <c r="B1" s="446"/>
    </row>
    <row r="2" spans="1:13" ht="31.5" x14ac:dyDescent="0.25">
      <c r="A2" s="153" t="s">
        <v>1625</v>
      </c>
      <c r="B2" s="153"/>
      <c r="C2" s="27"/>
      <c r="D2" s="27"/>
      <c r="E2" s="27"/>
      <c r="F2" s="28" t="s">
        <v>18</v>
      </c>
      <c r="G2" s="70"/>
      <c r="H2" s="27"/>
      <c r="I2" s="153"/>
      <c r="J2" s="27"/>
      <c r="K2" s="27"/>
      <c r="L2" s="27"/>
      <c r="M2" s="27"/>
    </row>
    <row r="3" spans="1:13" ht="15.75" thickBot="1" x14ac:dyDescent="0.3">
      <c r="A3" s="27"/>
      <c r="B3" s="29"/>
      <c r="C3" s="29"/>
      <c r="D3" s="27"/>
      <c r="E3" s="27"/>
      <c r="F3" s="27"/>
      <c r="G3" s="27"/>
      <c r="H3" s="27"/>
      <c r="L3" s="27"/>
      <c r="M3" s="27"/>
    </row>
    <row r="4" spans="1:13" ht="19.5" thickBot="1" x14ac:dyDescent="0.3">
      <c r="A4" s="31"/>
      <c r="B4" s="32" t="s">
        <v>19</v>
      </c>
      <c r="C4" s="33" t="s">
        <v>20</v>
      </c>
      <c r="D4" s="31"/>
      <c r="E4" s="31"/>
      <c r="F4" s="27"/>
      <c r="G4" s="27"/>
      <c r="H4" s="27"/>
      <c r="I4" s="41" t="s">
        <v>1626</v>
      </c>
      <c r="J4" s="133" t="s">
        <v>1026</v>
      </c>
      <c r="L4" s="27"/>
      <c r="M4" s="27"/>
    </row>
    <row r="5" spans="1:13" ht="15.75" thickBot="1" x14ac:dyDescent="0.3">
      <c r="H5" s="27"/>
      <c r="I5" s="447" t="s">
        <v>1028</v>
      </c>
      <c r="J5" s="30" t="s">
        <v>69</v>
      </c>
      <c r="L5" s="27"/>
      <c r="M5" s="27"/>
    </row>
    <row r="6" spans="1:13" ht="18.75" x14ac:dyDescent="0.25">
      <c r="A6" s="34"/>
      <c r="B6" s="35" t="s">
        <v>1627</v>
      </c>
      <c r="C6" s="34"/>
      <c r="E6" s="36"/>
      <c r="F6" s="36"/>
      <c r="G6" s="36"/>
      <c r="H6" s="27"/>
      <c r="I6" s="447" t="s">
        <v>1030</v>
      </c>
      <c r="J6" s="30" t="s">
        <v>117</v>
      </c>
      <c r="L6" s="27"/>
      <c r="M6" s="27"/>
    </row>
    <row r="7" spans="1:13" x14ac:dyDescent="0.25">
      <c r="B7" s="37" t="s">
        <v>1628</v>
      </c>
      <c r="H7" s="27"/>
      <c r="I7" s="447" t="s">
        <v>1032</v>
      </c>
      <c r="J7" s="30" t="s">
        <v>1033</v>
      </c>
      <c r="L7" s="27"/>
      <c r="M7" s="27"/>
    </row>
    <row r="8" spans="1:13" x14ac:dyDescent="0.25">
      <c r="B8" s="37" t="s">
        <v>1629</v>
      </c>
      <c r="H8" s="27"/>
      <c r="I8" s="447" t="s">
        <v>1630</v>
      </c>
      <c r="J8" s="30" t="s">
        <v>1631</v>
      </c>
      <c r="L8" s="27"/>
      <c r="M8" s="27"/>
    </row>
    <row r="9" spans="1:13" ht="15.75" thickBot="1" x14ac:dyDescent="0.3">
      <c r="B9" s="39" t="s">
        <v>1632</v>
      </c>
      <c r="H9" s="27"/>
      <c r="L9" s="27"/>
      <c r="M9" s="27"/>
    </row>
    <row r="10" spans="1:13" x14ac:dyDescent="0.25">
      <c r="B10" s="40"/>
      <c r="H10" s="27"/>
      <c r="I10" s="448" t="s">
        <v>1633</v>
      </c>
      <c r="L10" s="27"/>
      <c r="M10" s="27"/>
    </row>
    <row r="11" spans="1:13" x14ac:dyDescent="0.25">
      <c r="B11" s="40"/>
      <c r="H11" s="27"/>
      <c r="I11" s="448" t="s">
        <v>1634</v>
      </c>
      <c r="L11" s="27"/>
      <c r="M11" s="27"/>
    </row>
    <row r="12" spans="1:13" ht="37.5" x14ac:dyDescent="0.25">
      <c r="A12" s="41" t="s">
        <v>29</v>
      </c>
      <c r="B12" s="41" t="s">
        <v>1635</v>
      </c>
      <c r="C12" s="42"/>
      <c r="D12" s="42"/>
      <c r="E12" s="42"/>
      <c r="F12" s="42"/>
      <c r="G12" s="42"/>
      <c r="H12" s="27"/>
      <c r="L12" s="27"/>
      <c r="M12" s="27"/>
    </row>
    <row r="13" spans="1:13" ht="15" customHeight="1" x14ac:dyDescent="0.25">
      <c r="A13" s="51"/>
      <c r="B13" s="52" t="s">
        <v>1636</v>
      </c>
      <c r="C13" s="51" t="s">
        <v>1637</v>
      </c>
      <c r="D13" s="51" t="s">
        <v>1638</v>
      </c>
      <c r="E13" s="53"/>
      <c r="F13" s="54"/>
      <c r="G13" s="54"/>
      <c r="H13" s="27"/>
      <c r="L13" s="27"/>
      <c r="M13" s="27"/>
    </row>
    <row r="14" spans="1:13" x14ac:dyDescent="0.25">
      <c r="A14" s="30" t="s">
        <v>1639</v>
      </c>
      <c r="B14" s="48" t="s">
        <v>1640</v>
      </c>
      <c r="C14" s="49" t="s">
        <v>1326</v>
      </c>
      <c r="D14" s="49" t="s">
        <v>1326</v>
      </c>
      <c r="E14" s="36"/>
      <c r="F14" s="36"/>
      <c r="G14" s="36"/>
      <c r="H14" s="27"/>
      <c r="L14" s="27"/>
      <c r="M14" s="27"/>
    </row>
    <row r="15" spans="1:13" x14ac:dyDescent="0.25">
      <c r="A15" s="30" t="s">
        <v>1641</v>
      </c>
      <c r="B15" s="48" t="s">
        <v>453</v>
      </c>
      <c r="C15" s="49" t="s">
        <v>3</v>
      </c>
      <c r="D15" s="49" t="s">
        <v>1642</v>
      </c>
      <c r="E15" s="36"/>
      <c r="F15" s="36"/>
      <c r="G15" s="36"/>
      <c r="H15" s="27"/>
      <c r="L15" s="27"/>
      <c r="M15" s="27"/>
    </row>
    <row r="16" spans="1:13" x14ac:dyDescent="0.25">
      <c r="A16" s="30" t="s">
        <v>1643</v>
      </c>
      <c r="B16" s="48" t="s">
        <v>1644</v>
      </c>
      <c r="C16" s="49" t="s">
        <v>1326</v>
      </c>
      <c r="D16" s="49" t="s">
        <v>1326</v>
      </c>
      <c r="E16" s="36"/>
      <c r="F16" s="36"/>
      <c r="G16" s="36"/>
      <c r="H16" s="27"/>
      <c r="L16" s="27"/>
      <c r="M16" s="27"/>
    </row>
    <row r="17" spans="1:13" x14ac:dyDescent="0.25">
      <c r="A17" s="30" t="s">
        <v>1645</v>
      </c>
      <c r="B17" s="48" t="s">
        <v>1646</v>
      </c>
      <c r="C17" s="49" t="s">
        <v>1326</v>
      </c>
      <c r="D17" s="49" t="s">
        <v>1326</v>
      </c>
      <c r="E17" s="36"/>
      <c r="F17" s="36"/>
      <c r="G17" s="36"/>
      <c r="H17" s="27"/>
      <c r="L17" s="27"/>
      <c r="M17" s="27"/>
    </row>
    <row r="18" spans="1:13" x14ac:dyDescent="0.25">
      <c r="A18" s="30" t="s">
        <v>1647</v>
      </c>
      <c r="B18" s="48" t="s">
        <v>1648</v>
      </c>
      <c r="C18" s="49" t="s">
        <v>3</v>
      </c>
      <c r="D18" s="49" t="s">
        <v>1642</v>
      </c>
      <c r="E18" s="36"/>
      <c r="F18" s="36"/>
      <c r="G18" s="36"/>
      <c r="H18" s="27"/>
      <c r="L18" s="27"/>
      <c r="M18" s="27"/>
    </row>
    <row r="19" spans="1:13" x14ac:dyDescent="0.25">
      <c r="A19" s="30" t="s">
        <v>1649</v>
      </c>
      <c r="B19" s="48" t="s">
        <v>1650</v>
      </c>
      <c r="C19" s="49" t="s">
        <v>1326</v>
      </c>
      <c r="D19" s="49" t="s">
        <v>1326</v>
      </c>
      <c r="E19" s="36"/>
      <c r="F19" s="36"/>
      <c r="G19" s="36"/>
      <c r="H19" s="27"/>
      <c r="L19" s="27"/>
      <c r="M19" s="27"/>
    </row>
    <row r="20" spans="1:13" x14ac:dyDescent="0.25">
      <c r="A20" s="30" t="s">
        <v>1651</v>
      </c>
      <c r="B20" s="48" t="s">
        <v>1652</v>
      </c>
      <c r="C20" s="49" t="s">
        <v>3</v>
      </c>
      <c r="D20" s="49" t="s">
        <v>1642</v>
      </c>
      <c r="E20" s="36"/>
      <c r="F20" s="36"/>
      <c r="G20" s="36"/>
      <c r="H20" s="27"/>
      <c r="L20" s="27"/>
      <c r="M20" s="27"/>
    </row>
    <row r="21" spans="1:13" x14ac:dyDescent="0.25">
      <c r="A21" s="30" t="s">
        <v>1653</v>
      </c>
      <c r="B21" s="48" t="s">
        <v>1654</v>
      </c>
      <c r="C21" s="116" t="s">
        <v>1655</v>
      </c>
      <c r="D21" s="49" t="s">
        <v>1656</v>
      </c>
      <c r="E21" s="36"/>
      <c r="F21" s="36"/>
      <c r="G21" s="36"/>
      <c r="H21" s="27"/>
      <c r="L21" s="27"/>
      <c r="M21" s="27"/>
    </row>
    <row r="22" spans="1:13" x14ac:dyDescent="0.25">
      <c r="A22" s="30" t="s">
        <v>1657</v>
      </c>
      <c r="B22" s="48" t="s">
        <v>1658</v>
      </c>
      <c r="C22" s="49" t="s">
        <v>1326</v>
      </c>
      <c r="D22" s="49" t="s">
        <v>1326</v>
      </c>
      <c r="E22" s="36"/>
      <c r="F22" s="36"/>
      <c r="G22" s="36"/>
      <c r="H22" s="27"/>
      <c r="L22" s="27"/>
      <c r="M22" s="27"/>
    </row>
    <row r="23" spans="1:13" x14ac:dyDescent="0.25">
      <c r="A23" s="30" t="s">
        <v>1659</v>
      </c>
      <c r="B23" s="48" t="s">
        <v>1660</v>
      </c>
      <c r="C23" s="49" t="s">
        <v>1282</v>
      </c>
      <c r="D23" s="49" t="s">
        <v>1661</v>
      </c>
      <c r="E23" s="36"/>
      <c r="F23" s="36"/>
      <c r="G23" s="36"/>
      <c r="H23" s="27"/>
      <c r="L23" s="27"/>
      <c r="M23" s="27"/>
    </row>
    <row r="24" spans="1:13" x14ac:dyDescent="0.25">
      <c r="A24" s="30" t="s">
        <v>1662</v>
      </c>
      <c r="B24" s="48" t="s">
        <v>1663</v>
      </c>
      <c r="C24" s="49" t="s">
        <v>1286</v>
      </c>
      <c r="D24" s="49" t="s">
        <v>1664</v>
      </c>
      <c r="E24" s="36"/>
      <c r="F24" s="36"/>
      <c r="G24" s="36"/>
      <c r="H24" s="27"/>
      <c r="L24" s="27"/>
      <c r="M24" s="27"/>
    </row>
    <row r="25" spans="1:13" outlineLevel="1" x14ac:dyDescent="0.25">
      <c r="A25" s="30" t="s">
        <v>1665</v>
      </c>
      <c r="B25" s="46"/>
      <c r="E25" s="36"/>
      <c r="F25" s="36"/>
      <c r="G25" s="36"/>
      <c r="H25" s="27"/>
      <c r="L25" s="27"/>
      <c r="M25" s="27"/>
    </row>
    <row r="26" spans="1:13" outlineLevel="1" x14ac:dyDescent="0.25">
      <c r="A26" s="30" t="s">
        <v>1666</v>
      </c>
      <c r="B26" s="46"/>
      <c r="E26" s="36"/>
      <c r="F26" s="36"/>
      <c r="G26" s="36"/>
      <c r="H26" s="27"/>
      <c r="L26" s="27"/>
      <c r="M26" s="27"/>
    </row>
    <row r="27" spans="1:13" outlineLevel="1" x14ac:dyDescent="0.25">
      <c r="A27" s="30" t="s">
        <v>1667</v>
      </c>
      <c r="B27" s="46"/>
      <c r="E27" s="36"/>
      <c r="F27" s="36"/>
      <c r="G27" s="36"/>
      <c r="H27" s="27"/>
      <c r="L27" s="27"/>
      <c r="M27" s="27"/>
    </row>
    <row r="28" spans="1:13" outlineLevel="1" x14ac:dyDescent="0.25">
      <c r="A28" s="30" t="s">
        <v>1668</v>
      </c>
      <c r="B28" s="46"/>
      <c r="E28" s="36"/>
      <c r="F28" s="36"/>
      <c r="G28" s="36"/>
      <c r="H28" s="27"/>
      <c r="L28" s="27"/>
      <c r="M28" s="27"/>
    </row>
    <row r="29" spans="1:13" outlineLevel="1" x14ac:dyDescent="0.25">
      <c r="A29" s="30" t="s">
        <v>1669</v>
      </c>
      <c r="B29" s="46"/>
      <c r="E29" s="36"/>
      <c r="F29" s="36"/>
      <c r="G29" s="36"/>
      <c r="H29" s="27"/>
      <c r="L29" s="27"/>
      <c r="M29" s="27"/>
    </row>
    <row r="30" spans="1:13" outlineLevel="1" x14ac:dyDescent="0.25">
      <c r="A30" s="30" t="s">
        <v>1670</v>
      </c>
      <c r="B30" s="46"/>
      <c r="E30" s="36"/>
      <c r="F30" s="36"/>
      <c r="G30" s="36"/>
      <c r="H30" s="27"/>
      <c r="L30" s="27"/>
      <c r="M30" s="27"/>
    </row>
    <row r="31" spans="1:13" outlineLevel="1" x14ac:dyDescent="0.25">
      <c r="A31" s="30" t="s">
        <v>1671</v>
      </c>
      <c r="B31" s="46"/>
      <c r="E31" s="36"/>
      <c r="F31" s="36"/>
      <c r="G31" s="36"/>
      <c r="H31" s="27"/>
      <c r="L31" s="27"/>
      <c r="M31" s="27"/>
    </row>
    <row r="32" spans="1:13" outlineLevel="1" x14ac:dyDescent="0.25">
      <c r="A32" s="30" t="s">
        <v>1672</v>
      </c>
      <c r="B32" s="46"/>
      <c r="E32" s="36"/>
      <c r="F32" s="36"/>
      <c r="G32" s="36"/>
      <c r="H32" s="27"/>
      <c r="L32" s="27"/>
      <c r="M32" s="27"/>
    </row>
    <row r="33" spans="1:13" ht="18.75" x14ac:dyDescent="0.25">
      <c r="A33" s="42"/>
      <c r="B33" s="41" t="s">
        <v>1629</v>
      </c>
      <c r="C33" s="42"/>
      <c r="D33" s="42"/>
      <c r="E33" s="42"/>
      <c r="F33" s="42"/>
      <c r="G33" s="42"/>
      <c r="H33" s="27"/>
      <c r="L33" s="27"/>
      <c r="M33" s="27"/>
    </row>
    <row r="34" spans="1:13" ht="15" customHeight="1" x14ac:dyDescent="0.25">
      <c r="A34" s="51"/>
      <c r="B34" s="52" t="s">
        <v>1673</v>
      </c>
      <c r="C34" s="51" t="s">
        <v>1674</v>
      </c>
      <c r="D34" s="51" t="s">
        <v>1638</v>
      </c>
      <c r="E34" s="51" t="s">
        <v>1675</v>
      </c>
      <c r="F34" s="54"/>
      <c r="G34" s="54"/>
      <c r="H34" s="27"/>
      <c r="L34" s="27"/>
      <c r="M34" s="27"/>
    </row>
    <row r="35" spans="1:13" ht="30" x14ac:dyDescent="0.25">
      <c r="A35" s="30" t="s">
        <v>1676</v>
      </c>
      <c r="B35" s="116" t="s">
        <v>3</v>
      </c>
      <c r="C35" s="49" t="s">
        <v>1284</v>
      </c>
      <c r="D35" s="49" t="s">
        <v>1642</v>
      </c>
      <c r="E35" s="49" t="s">
        <v>1677</v>
      </c>
      <c r="F35" s="449"/>
      <c r="G35" s="449"/>
      <c r="H35" s="27"/>
      <c r="L35" s="27"/>
      <c r="M35" s="27"/>
    </row>
    <row r="36" spans="1:13" ht="30" x14ac:dyDescent="0.25">
      <c r="A36" s="30" t="s">
        <v>1678</v>
      </c>
      <c r="B36" s="116" t="s">
        <v>3</v>
      </c>
      <c r="C36" s="49" t="s">
        <v>1284</v>
      </c>
      <c r="D36" s="49" t="s">
        <v>1642</v>
      </c>
      <c r="E36" s="49" t="s">
        <v>1679</v>
      </c>
      <c r="H36" s="27"/>
      <c r="L36" s="27"/>
      <c r="M36" s="27"/>
    </row>
    <row r="37" spans="1:13" x14ac:dyDescent="0.25">
      <c r="A37" s="30" t="s">
        <v>1680</v>
      </c>
      <c r="B37" s="48"/>
      <c r="H37" s="27"/>
      <c r="L37" s="27"/>
      <c r="M37" s="27"/>
    </row>
    <row r="38" spans="1:13" x14ac:dyDescent="0.25">
      <c r="A38" s="30" t="s">
        <v>1681</v>
      </c>
      <c r="B38" s="48"/>
      <c r="H38" s="27"/>
      <c r="L38" s="27"/>
      <c r="M38" s="27"/>
    </row>
    <row r="39" spans="1:13" x14ac:dyDescent="0.25">
      <c r="A39" s="30" t="s">
        <v>1682</v>
      </c>
      <c r="B39" s="48"/>
      <c r="H39" s="27"/>
      <c r="L39" s="27"/>
      <c r="M39" s="27"/>
    </row>
    <row r="40" spans="1:13" x14ac:dyDescent="0.25">
      <c r="A40" s="30" t="s">
        <v>1683</v>
      </c>
      <c r="B40" s="48"/>
      <c r="H40" s="27"/>
      <c r="L40" s="27"/>
      <c r="M40" s="27"/>
    </row>
    <row r="41" spans="1:13" x14ac:dyDescent="0.25">
      <c r="A41" s="30" t="s">
        <v>1684</v>
      </c>
      <c r="B41" s="48"/>
      <c r="H41" s="27"/>
      <c r="L41" s="27"/>
      <c r="M41" s="27"/>
    </row>
    <row r="42" spans="1:13" x14ac:dyDescent="0.25">
      <c r="A42" s="30" t="s">
        <v>1685</v>
      </c>
      <c r="B42" s="48"/>
      <c r="H42" s="27"/>
      <c r="L42" s="27"/>
      <c r="M42" s="27"/>
    </row>
    <row r="43" spans="1:13" x14ac:dyDescent="0.25">
      <c r="A43" s="30" t="s">
        <v>1686</v>
      </c>
      <c r="B43" s="48"/>
      <c r="H43" s="27"/>
      <c r="L43" s="27"/>
      <c r="M43" s="27"/>
    </row>
    <row r="44" spans="1:13" x14ac:dyDescent="0.25">
      <c r="A44" s="30" t="s">
        <v>1687</v>
      </c>
      <c r="B44" s="48"/>
      <c r="H44" s="27"/>
      <c r="L44" s="27"/>
      <c r="M44" s="27"/>
    </row>
    <row r="45" spans="1:13" x14ac:dyDescent="0.25">
      <c r="A45" s="30" t="s">
        <v>1688</v>
      </c>
      <c r="B45" s="48"/>
      <c r="H45" s="27"/>
      <c r="L45" s="27"/>
      <c r="M45" s="27"/>
    </row>
    <row r="46" spans="1:13" x14ac:dyDescent="0.25">
      <c r="A46" s="30" t="s">
        <v>1689</v>
      </c>
      <c r="B46" s="48"/>
      <c r="H46" s="27"/>
      <c r="L46" s="27"/>
      <c r="M46" s="27"/>
    </row>
    <row r="47" spans="1:13" x14ac:dyDescent="0.25">
      <c r="A47" s="30" t="s">
        <v>1690</v>
      </c>
      <c r="B47" s="48"/>
      <c r="H47" s="27"/>
      <c r="L47" s="27"/>
      <c r="M47" s="27"/>
    </row>
    <row r="48" spans="1:13" x14ac:dyDescent="0.25">
      <c r="A48" s="30" t="s">
        <v>1691</v>
      </c>
      <c r="B48" s="48"/>
      <c r="H48" s="27"/>
      <c r="L48" s="27"/>
      <c r="M48" s="27"/>
    </row>
    <row r="49" spans="1:13" x14ac:dyDescent="0.25">
      <c r="A49" s="30" t="s">
        <v>1692</v>
      </c>
      <c r="B49" s="48"/>
      <c r="H49" s="27"/>
      <c r="L49" s="27"/>
      <c r="M49" s="27"/>
    </row>
    <row r="50" spans="1:13" x14ac:dyDescent="0.25">
      <c r="A50" s="30" t="s">
        <v>1693</v>
      </c>
      <c r="B50" s="48"/>
      <c r="H50" s="27"/>
      <c r="L50" s="27"/>
      <c r="M50" s="27"/>
    </row>
    <row r="51" spans="1:13" x14ac:dyDescent="0.25">
      <c r="A51" s="30" t="s">
        <v>1694</v>
      </c>
      <c r="B51" s="48"/>
      <c r="H51" s="27"/>
      <c r="L51" s="27"/>
      <c r="M51" s="27"/>
    </row>
    <row r="52" spans="1:13" x14ac:dyDescent="0.25">
      <c r="A52" s="30" t="s">
        <v>1695</v>
      </c>
      <c r="B52" s="48"/>
      <c r="H52" s="27"/>
      <c r="L52" s="27"/>
      <c r="M52" s="27"/>
    </row>
    <row r="53" spans="1:13" x14ac:dyDescent="0.25">
      <c r="A53" s="30" t="s">
        <v>1696</v>
      </c>
      <c r="B53" s="48"/>
      <c r="H53" s="27"/>
      <c r="L53" s="27"/>
      <c r="M53" s="27"/>
    </row>
    <row r="54" spans="1:13" x14ac:dyDescent="0.25">
      <c r="A54" s="30" t="s">
        <v>1697</v>
      </c>
      <c r="B54" s="48"/>
      <c r="H54" s="27"/>
      <c r="L54" s="27"/>
      <c r="M54" s="27"/>
    </row>
    <row r="55" spans="1:13" x14ac:dyDescent="0.25">
      <c r="A55" s="30" t="s">
        <v>1698</v>
      </c>
      <c r="B55" s="48"/>
      <c r="H55" s="27"/>
      <c r="L55" s="27"/>
      <c r="M55" s="27"/>
    </row>
    <row r="56" spans="1:13" x14ac:dyDescent="0.25">
      <c r="A56" s="30" t="s">
        <v>1699</v>
      </c>
      <c r="B56" s="48"/>
      <c r="H56" s="27"/>
      <c r="L56" s="27"/>
      <c r="M56" s="27"/>
    </row>
    <row r="57" spans="1:13" x14ac:dyDescent="0.25">
      <c r="A57" s="30" t="s">
        <v>1700</v>
      </c>
      <c r="B57" s="48"/>
      <c r="H57" s="27"/>
      <c r="L57" s="27"/>
      <c r="M57" s="27"/>
    </row>
    <row r="58" spans="1:13" x14ac:dyDescent="0.25">
      <c r="A58" s="30" t="s">
        <v>1701</v>
      </c>
      <c r="B58" s="48"/>
      <c r="H58" s="27"/>
      <c r="L58" s="27"/>
      <c r="M58" s="27"/>
    </row>
    <row r="59" spans="1:13" x14ac:dyDescent="0.25">
      <c r="A59" s="30" t="s">
        <v>1702</v>
      </c>
      <c r="B59" s="48"/>
      <c r="H59" s="27"/>
      <c r="L59" s="27"/>
      <c r="M59" s="27"/>
    </row>
    <row r="60" spans="1:13" outlineLevel="1" x14ac:dyDescent="0.25">
      <c r="A60" s="30" t="s">
        <v>1703</v>
      </c>
      <c r="B60" s="48"/>
      <c r="E60" s="48"/>
      <c r="F60" s="48"/>
      <c r="G60" s="48"/>
      <c r="H60" s="27"/>
      <c r="L60" s="27"/>
      <c r="M60" s="27"/>
    </row>
    <row r="61" spans="1:13" outlineLevel="1" x14ac:dyDescent="0.25">
      <c r="A61" s="30" t="s">
        <v>1704</v>
      </c>
      <c r="B61" s="48"/>
      <c r="E61" s="48"/>
      <c r="F61" s="48"/>
      <c r="G61" s="48"/>
      <c r="H61" s="27"/>
      <c r="L61" s="27"/>
      <c r="M61" s="27"/>
    </row>
    <row r="62" spans="1:13" outlineLevel="1" x14ac:dyDescent="0.25">
      <c r="A62" s="30" t="s">
        <v>1705</v>
      </c>
      <c r="B62" s="48"/>
      <c r="E62" s="48"/>
      <c r="F62" s="48"/>
      <c r="G62" s="48"/>
      <c r="H62" s="27"/>
      <c r="L62" s="27"/>
      <c r="M62" s="27"/>
    </row>
    <row r="63" spans="1:13" outlineLevel="1" x14ac:dyDescent="0.25">
      <c r="A63" s="30" t="s">
        <v>1706</v>
      </c>
      <c r="B63" s="48"/>
      <c r="E63" s="48"/>
      <c r="F63" s="48"/>
      <c r="G63" s="48"/>
      <c r="H63" s="27"/>
      <c r="L63" s="27"/>
      <c r="M63" s="27"/>
    </row>
    <row r="64" spans="1:13" outlineLevel="1" x14ac:dyDescent="0.25">
      <c r="A64" s="30" t="s">
        <v>1707</v>
      </c>
      <c r="B64" s="48"/>
      <c r="E64" s="48"/>
      <c r="F64" s="48"/>
      <c r="G64" s="48"/>
      <c r="H64" s="27"/>
      <c r="L64" s="27"/>
      <c r="M64" s="27"/>
    </row>
    <row r="65" spans="1:14" outlineLevel="1" x14ac:dyDescent="0.25">
      <c r="A65" s="30" t="s">
        <v>1708</v>
      </c>
      <c r="B65" s="48"/>
      <c r="E65" s="48"/>
      <c r="F65" s="48"/>
      <c r="G65" s="48"/>
      <c r="H65" s="27"/>
      <c r="L65" s="27"/>
      <c r="M65" s="27"/>
    </row>
    <row r="66" spans="1:14" outlineLevel="1" x14ac:dyDescent="0.25">
      <c r="A66" s="30" t="s">
        <v>1709</v>
      </c>
      <c r="B66" s="48"/>
      <c r="E66" s="48"/>
      <c r="F66" s="48"/>
      <c r="G66" s="48"/>
      <c r="H66" s="27"/>
      <c r="L66" s="27"/>
      <c r="M66" s="27"/>
    </row>
    <row r="67" spans="1:14" outlineLevel="1" x14ac:dyDescent="0.25">
      <c r="A67" s="30" t="s">
        <v>1710</v>
      </c>
      <c r="B67" s="48"/>
      <c r="E67" s="48"/>
      <c r="F67" s="48"/>
      <c r="G67" s="48"/>
      <c r="H67" s="27"/>
      <c r="L67" s="27"/>
      <c r="M67" s="27"/>
    </row>
    <row r="68" spans="1:14" outlineLevel="1" x14ac:dyDescent="0.25">
      <c r="A68" s="30" t="s">
        <v>1711</v>
      </c>
      <c r="B68" s="48"/>
      <c r="E68" s="48"/>
      <c r="F68" s="48"/>
      <c r="G68" s="48"/>
      <c r="H68" s="27"/>
      <c r="L68" s="27"/>
      <c r="M68" s="27"/>
    </row>
    <row r="69" spans="1:14" outlineLevel="1" x14ac:dyDescent="0.25">
      <c r="A69" s="30" t="s">
        <v>1712</v>
      </c>
      <c r="B69" s="48"/>
      <c r="E69" s="48"/>
      <c r="F69" s="48"/>
      <c r="G69" s="48"/>
      <c r="H69" s="27"/>
      <c r="L69" s="27"/>
      <c r="M69" s="27"/>
    </row>
    <row r="70" spans="1:14" outlineLevel="1" x14ac:dyDescent="0.25">
      <c r="A70" s="30" t="s">
        <v>1713</v>
      </c>
      <c r="B70" s="48"/>
      <c r="E70" s="48"/>
      <c r="F70" s="48"/>
      <c r="G70" s="48"/>
      <c r="H70" s="27"/>
      <c r="L70" s="27"/>
      <c r="M70" s="27"/>
    </row>
    <row r="71" spans="1:14" outlineLevel="1" x14ac:dyDescent="0.25">
      <c r="A71" s="30" t="s">
        <v>1714</v>
      </c>
      <c r="B71" s="48"/>
      <c r="E71" s="48"/>
      <c r="F71" s="48"/>
      <c r="G71" s="48"/>
      <c r="H71" s="27"/>
      <c r="L71" s="27"/>
      <c r="M71" s="27"/>
    </row>
    <row r="72" spans="1:14" outlineLevel="1" x14ac:dyDescent="0.25">
      <c r="A72" s="30" t="s">
        <v>1715</v>
      </c>
      <c r="B72" s="48"/>
      <c r="E72" s="48"/>
      <c r="F72" s="48"/>
      <c r="G72" s="48"/>
      <c r="H72" s="27"/>
      <c r="L72" s="27"/>
      <c r="M72" s="27"/>
    </row>
    <row r="73" spans="1:14" ht="18.75" x14ac:dyDescent="0.25">
      <c r="A73" s="42"/>
      <c r="B73" s="41" t="s">
        <v>1632</v>
      </c>
      <c r="C73" s="42"/>
      <c r="D73" s="42"/>
      <c r="E73" s="42"/>
      <c r="F73" s="42"/>
      <c r="G73" s="42"/>
      <c r="H73" s="27"/>
    </row>
    <row r="74" spans="1:14" ht="15" customHeight="1" x14ac:dyDescent="0.25">
      <c r="A74" s="51"/>
      <c r="B74" s="52" t="s">
        <v>1716</v>
      </c>
      <c r="C74" s="51" t="s">
        <v>1717</v>
      </c>
      <c r="D74" s="51"/>
      <c r="E74" s="54"/>
      <c r="F74" s="54"/>
      <c r="G74" s="54"/>
      <c r="H74" s="66"/>
      <c r="I74" s="66"/>
      <c r="J74" s="66"/>
      <c r="K74" s="66"/>
      <c r="L74" s="66"/>
      <c r="M74" s="66"/>
      <c r="N74" s="66"/>
    </row>
    <row r="75" spans="1:14" x14ac:dyDescent="0.25">
      <c r="A75" s="30" t="s">
        <v>1718</v>
      </c>
      <c r="B75" s="30" t="s">
        <v>1466</v>
      </c>
      <c r="C75" s="450">
        <v>33.990818207401944</v>
      </c>
      <c r="H75" s="27"/>
    </row>
    <row r="76" spans="1:14" x14ac:dyDescent="0.25">
      <c r="A76" s="30" t="s">
        <v>1719</v>
      </c>
      <c r="B76" s="30" t="s">
        <v>1720</v>
      </c>
      <c r="C76" s="450">
        <v>30.151990452786141</v>
      </c>
      <c r="H76" s="27"/>
    </row>
    <row r="77" spans="1:14" outlineLevel="1" x14ac:dyDescent="0.25">
      <c r="A77" s="30" t="s">
        <v>1721</v>
      </c>
      <c r="H77" s="27"/>
    </row>
    <row r="78" spans="1:14" outlineLevel="1" x14ac:dyDescent="0.25">
      <c r="A78" s="30" t="s">
        <v>1722</v>
      </c>
      <c r="H78" s="27"/>
    </row>
    <row r="79" spans="1:14" outlineLevel="1" x14ac:dyDescent="0.25">
      <c r="A79" s="30" t="s">
        <v>1723</v>
      </c>
      <c r="H79" s="27"/>
    </row>
    <row r="80" spans="1:14" outlineLevel="1" x14ac:dyDescent="0.25">
      <c r="A80" s="30" t="s">
        <v>1724</v>
      </c>
      <c r="H80" s="27"/>
    </row>
    <row r="81" spans="1:8" x14ac:dyDescent="0.25">
      <c r="A81" s="51"/>
      <c r="B81" s="52" t="s">
        <v>1725</v>
      </c>
      <c r="C81" s="51" t="s">
        <v>534</v>
      </c>
      <c r="D81" s="51" t="s">
        <v>535</v>
      </c>
      <c r="E81" s="54" t="s">
        <v>1726</v>
      </c>
      <c r="F81" s="54" t="s">
        <v>1727</v>
      </c>
      <c r="G81" s="54" t="s">
        <v>1728</v>
      </c>
      <c r="H81" s="27"/>
    </row>
    <row r="82" spans="1:8" x14ac:dyDescent="0.25">
      <c r="A82" s="30" t="s">
        <v>1729</v>
      </c>
      <c r="B82" s="30" t="s">
        <v>1730</v>
      </c>
      <c r="C82" s="451">
        <v>0.99763036952703021</v>
      </c>
      <c r="D82" s="49" t="s">
        <v>69</v>
      </c>
      <c r="E82" s="49" t="s">
        <v>69</v>
      </c>
      <c r="F82" s="49" t="s">
        <v>69</v>
      </c>
      <c r="G82" s="452">
        <f>C82</f>
        <v>0.99763036952703021</v>
      </c>
      <c r="H82" s="27"/>
    </row>
    <row r="83" spans="1:8" x14ac:dyDescent="0.25">
      <c r="A83" s="30" t="s">
        <v>1731</v>
      </c>
      <c r="B83" s="30" t="s">
        <v>1732</v>
      </c>
      <c r="C83" s="453">
        <v>1.2495763525956958E-3</v>
      </c>
      <c r="D83" s="49" t="s">
        <v>69</v>
      </c>
      <c r="E83" s="49" t="s">
        <v>69</v>
      </c>
      <c r="F83" s="49" t="s">
        <v>69</v>
      </c>
      <c r="G83" s="452">
        <f>C83</f>
        <v>1.2495763525956958E-3</v>
      </c>
      <c r="H83" s="27"/>
    </row>
    <row r="84" spans="1:8" x14ac:dyDescent="0.25">
      <c r="A84" s="30" t="s">
        <v>1733</v>
      </c>
      <c r="B84" s="30" t="s">
        <v>1734</v>
      </c>
      <c r="C84" s="453">
        <v>3.0735488565563262E-4</v>
      </c>
      <c r="D84" s="49" t="s">
        <v>69</v>
      </c>
      <c r="E84" s="49" t="s">
        <v>69</v>
      </c>
      <c r="F84" s="49" t="s">
        <v>69</v>
      </c>
      <c r="G84" s="452">
        <f>C84</f>
        <v>3.0735488565563262E-4</v>
      </c>
      <c r="H84" s="27"/>
    </row>
    <row r="85" spans="1:8" x14ac:dyDescent="0.25">
      <c r="A85" s="30" t="s">
        <v>1735</v>
      </c>
      <c r="B85" s="30" t="s">
        <v>1736</v>
      </c>
      <c r="C85" s="453"/>
      <c r="D85" s="49" t="s">
        <v>69</v>
      </c>
      <c r="E85" s="49" t="s">
        <v>69</v>
      </c>
      <c r="F85" s="49" t="s">
        <v>69</v>
      </c>
      <c r="G85" s="452"/>
      <c r="H85" s="27"/>
    </row>
    <row r="86" spans="1:8" x14ac:dyDescent="0.25">
      <c r="A86" s="30" t="s">
        <v>1737</v>
      </c>
      <c r="B86" s="30" t="s">
        <v>1738</v>
      </c>
      <c r="C86" s="453"/>
      <c r="D86" s="49" t="s">
        <v>69</v>
      </c>
      <c r="E86" s="49" t="s">
        <v>69</v>
      </c>
      <c r="F86" s="49" t="s">
        <v>69</v>
      </c>
      <c r="H86" s="27"/>
    </row>
    <row r="87" spans="1:8" outlineLevel="1" x14ac:dyDescent="0.25">
      <c r="A87" s="30" t="s">
        <v>1739</v>
      </c>
      <c r="B87" s="30" t="s">
        <v>1740</v>
      </c>
      <c r="C87" s="453">
        <v>8.1269923471818765E-4</v>
      </c>
      <c r="D87" s="49" t="s">
        <v>69</v>
      </c>
      <c r="E87" s="49" t="s">
        <v>69</v>
      </c>
      <c r="F87" s="49" t="s">
        <v>69</v>
      </c>
      <c r="G87" s="454">
        <f>C87</f>
        <v>8.1269923471818765E-4</v>
      </c>
      <c r="H87" s="27"/>
    </row>
    <row r="88" spans="1:8" outlineLevel="1" x14ac:dyDescent="0.25">
      <c r="A88" s="30" t="s">
        <v>1741</v>
      </c>
      <c r="C88" s="454"/>
      <c r="D88" s="49"/>
      <c r="E88" s="49"/>
      <c r="F88" s="49"/>
      <c r="G88" s="454"/>
      <c r="H88" s="27"/>
    </row>
    <row r="89" spans="1:8" outlineLevel="1" x14ac:dyDescent="0.25">
      <c r="A89" s="30" t="s">
        <v>1742</v>
      </c>
      <c r="H89" s="27"/>
    </row>
    <row r="90" spans="1:8" outlineLevel="1" x14ac:dyDescent="0.25">
      <c r="A90" s="30" t="s">
        <v>1743</v>
      </c>
      <c r="H90" s="27"/>
    </row>
    <row r="91" spans="1:8" x14ac:dyDescent="0.25">
      <c r="H91" s="27"/>
    </row>
    <row r="92" spans="1:8" x14ac:dyDescent="0.25">
      <c r="H92" s="27"/>
    </row>
    <row r="93" spans="1:8" x14ac:dyDescent="0.25">
      <c r="H93" s="27"/>
    </row>
    <row r="94" spans="1:8" x14ac:dyDescent="0.25">
      <c r="H94" s="27"/>
    </row>
    <row r="95" spans="1:8" x14ac:dyDescent="0.25">
      <c r="H95" s="27"/>
    </row>
    <row r="96" spans="1:8" x14ac:dyDescent="0.25">
      <c r="H96" s="27"/>
    </row>
    <row r="97" spans="8:8" x14ac:dyDescent="0.25">
      <c r="H97" s="27"/>
    </row>
    <row r="98" spans="8:8" x14ac:dyDescent="0.25">
      <c r="H98" s="27"/>
    </row>
    <row r="99" spans="8:8" x14ac:dyDescent="0.25">
      <c r="H99" s="27"/>
    </row>
    <row r="100" spans="8:8" x14ac:dyDescent="0.25">
      <c r="H100" s="27"/>
    </row>
    <row r="101" spans="8:8" x14ac:dyDescent="0.25">
      <c r="H101" s="27"/>
    </row>
    <row r="102" spans="8:8" x14ac:dyDescent="0.25">
      <c r="H102" s="27"/>
    </row>
    <row r="103" spans="8:8" x14ac:dyDescent="0.25">
      <c r="H103" s="27"/>
    </row>
    <row r="104" spans="8:8" x14ac:dyDescent="0.25">
      <c r="H104" s="27"/>
    </row>
    <row r="105" spans="8:8" x14ac:dyDescent="0.25">
      <c r="H105" s="27"/>
    </row>
    <row r="106" spans="8:8" x14ac:dyDescent="0.25">
      <c r="H106" s="27"/>
    </row>
    <row r="107" spans="8:8" x14ac:dyDescent="0.25">
      <c r="H107" s="27"/>
    </row>
    <row r="108" spans="8:8" x14ac:dyDescent="0.25">
      <c r="H108" s="27"/>
    </row>
    <row r="109" spans="8:8" x14ac:dyDescent="0.25">
      <c r="H109" s="27"/>
    </row>
    <row r="110" spans="8:8" x14ac:dyDescent="0.25">
      <c r="H110" s="27"/>
    </row>
    <row r="111" spans="8:8" x14ac:dyDescent="0.25">
      <c r="H111" s="27"/>
    </row>
    <row r="112" spans="8:8" x14ac:dyDescent="0.25">
      <c r="H112" s="27"/>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&amp;L&amp;"Calibri"&amp;11 Confidential_x000D_&amp;1#&amp;"Calibri"&amp;10 Internal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2018-12-18T16:17:34Z</dcterms:created>
  <dcterms:modified xsi:type="dcterms:W3CDTF">2018-12-18T19:28:46Z</dcterms:modified>
</cp:coreProperties>
</file>