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I:\funding\Covered Bonds - Legislative\Monthly Reports\FY2019\201903\"/>
    </mc:Choice>
  </mc:AlternateContent>
  <xr:revisionPtr revIDLastSave="0" documentId="10_ncr:100000_{FAD3BA42-BF99-4C9D-95D5-8819F9F95066}" xr6:coauthVersionLast="31" xr6:coauthVersionMax="31" xr10:uidLastSave="{00000000-0000-0000-0000-000000000000}"/>
  <bookViews>
    <workbookView xWindow="0" yWindow="0" windowWidth="19200" windowHeight="6670" xr2:uid="{5DC60173-5FDF-4089-ADF1-02A4551E2D56}"/>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Template'!$B$1:$O$420</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Template'!$B$1:$M$413</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Template'!$337:$337,'D. Nat''l Transparency Template'!#REF!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 l="1"/>
  <c r="F13" i="3" s="1"/>
  <c r="G356" i="3"/>
  <c r="F356" i="3"/>
  <c r="F355" i="3"/>
  <c r="G354" i="3"/>
  <c r="F354" i="3"/>
  <c r="F353" i="3"/>
  <c r="G352" i="3"/>
  <c r="F351" i="3"/>
  <c r="D350" i="3"/>
  <c r="G355" i="3" s="1"/>
  <c r="C350" i="3"/>
  <c r="F352" i="3" s="1"/>
  <c r="G349" i="3"/>
  <c r="F349" i="3"/>
  <c r="G348" i="3"/>
  <c r="F348" i="3"/>
  <c r="G347" i="3"/>
  <c r="F347" i="3"/>
  <c r="G346" i="3"/>
  <c r="F346" i="3"/>
  <c r="G345" i="3"/>
  <c r="F345" i="3"/>
  <c r="G344" i="3"/>
  <c r="F344" i="3"/>
  <c r="G343" i="3"/>
  <c r="G350" i="3" s="1"/>
  <c r="F343" i="3"/>
  <c r="F350" i="3" s="1"/>
  <c r="G342" i="3"/>
  <c r="F342" i="3"/>
  <c r="G334" i="3"/>
  <c r="F334" i="3"/>
  <c r="F333" i="3"/>
  <c r="G332" i="3"/>
  <c r="F332" i="3"/>
  <c r="F331" i="3"/>
  <c r="G330" i="3"/>
  <c r="F329" i="3"/>
  <c r="D328" i="3"/>
  <c r="G333" i="3" s="1"/>
  <c r="C328" i="3"/>
  <c r="F330" i="3" s="1"/>
  <c r="G327" i="3"/>
  <c r="F327" i="3"/>
  <c r="G326" i="3"/>
  <c r="F326" i="3"/>
  <c r="G325" i="3"/>
  <c r="F325" i="3"/>
  <c r="G324" i="3"/>
  <c r="F324" i="3"/>
  <c r="G323" i="3"/>
  <c r="F323" i="3"/>
  <c r="G322" i="3"/>
  <c r="F322" i="3"/>
  <c r="G321" i="3"/>
  <c r="G328" i="3" s="1"/>
  <c r="F321" i="3"/>
  <c r="F328" i="3" s="1"/>
  <c r="G320" i="3"/>
  <c r="F320" i="3"/>
  <c r="D315" i="3"/>
  <c r="C315" i="3"/>
  <c r="G314" i="3"/>
  <c r="F314" i="3"/>
  <c r="G313" i="3"/>
  <c r="F313" i="3"/>
  <c r="G312" i="3"/>
  <c r="F312" i="3"/>
  <c r="G311" i="3"/>
  <c r="F311" i="3"/>
  <c r="G310" i="3"/>
  <c r="F310" i="3"/>
  <c r="G309" i="3"/>
  <c r="F309" i="3"/>
  <c r="G308" i="3"/>
  <c r="F308" i="3"/>
  <c r="G307" i="3"/>
  <c r="F307" i="3"/>
  <c r="G306" i="3"/>
  <c r="F306" i="3"/>
  <c r="G305" i="3"/>
  <c r="F305" i="3"/>
  <c r="G304" i="3"/>
  <c r="F304" i="3"/>
  <c r="G303" i="3"/>
  <c r="F303" i="3"/>
  <c r="G302" i="3"/>
  <c r="F302" i="3"/>
  <c r="G301" i="3"/>
  <c r="F301" i="3"/>
  <c r="G300" i="3"/>
  <c r="F300" i="3"/>
  <c r="G299" i="3"/>
  <c r="F299" i="3"/>
  <c r="G298" i="3"/>
  <c r="F298" i="3"/>
  <c r="G297" i="3"/>
  <c r="F297" i="3"/>
  <c r="G296" i="3"/>
  <c r="F296" i="3"/>
  <c r="G295" i="3"/>
  <c r="F295" i="3"/>
  <c r="G294" i="3"/>
  <c r="F294" i="3"/>
  <c r="G293" i="3"/>
  <c r="F293" i="3"/>
  <c r="G292" i="3"/>
  <c r="G315" i="3" s="1"/>
  <c r="F292" i="3"/>
  <c r="F315" i="3" s="1"/>
  <c r="G291" i="3"/>
  <c r="F291" i="3"/>
  <c r="D249" i="3"/>
  <c r="F233" i="3"/>
  <c r="F231" i="3"/>
  <c r="G229" i="3"/>
  <c r="F229" i="3"/>
  <c r="D227" i="3"/>
  <c r="C227" i="3"/>
  <c r="F232" i="3" s="1"/>
  <c r="F226" i="3"/>
  <c r="G225" i="3"/>
  <c r="F225" i="3"/>
  <c r="F224" i="3"/>
  <c r="G223" i="3"/>
  <c r="F223" i="3"/>
  <c r="F222" i="3"/>
  <c r="G221" i="3"/>
  <c r="F221" i="3"/>
  <c r="F220" i="3"/>
  <c r="F227" i="3" s="1"/>
  <c r="G219" i="3"/>
  <c r="F219" i="3"/>
  <c r="F174" i="3"/>
  <c r="F173" i="3"/>
  <c r="F172" i="3"/>
  <c r="F171" i="3"/>
  <c r="F170" i="3"/>
  <c r="F162" i="3"/>
  <c r="F161" i="3"/>
  <c r="F160" i="3"/>
  <c r="F152" i="3"/>
  <c r="F111" i="3"/>
  <c r="F110" i="3"/>
  <c r="F109" i="3"/>
  <c r="F108" i="3"/>
  <c r="F107" i="3"/>
  <c r="F106" i="3"/>
  <c r="F105" i="3"/>
  <c r="F104" i="3"/>
  <c r="F103" i="3"/>
  <c r="F102" i="3"/>
  <c r="F101" i="3"/>
  <c r="F100" i="3"/>
  <c r="F99" i="3"/>
  <c r="F81" i="3"/>
  <c r="F77" i="3" s="1"/>
  <c r="D77" i="3"/>
  <c r="C77" i="3"/>
  <c r="F73" i="3"/>
  <c r="D73" i="3"/>
  <c r="C73" i="3"/>
  <c r="F44" i="3"/>
  <c r="D44" i="3"/>
  <c r="C44" i="3"/>
  <c r="F36" i="3"/>
  <c r="F28" i="3"/>
  <c r="D300" i="2"/>
  <c r="C300" i="2"/>
  <c r="C299" i="2"/>
  <c r="C298" i="2"/>
  <c r="C297" i="2"/>
  <c r="C296" i="2"/>
  <c r="C295" i="2"/>
  <c r="C294" i="2"/>
  <c r="D293" i="2"/>
  <c r="C293" i="2"/>
  <c r="F292" i="2"/>
  <c r="D292" i="2"/>
  <c r="C292" i="2"/>
  <c r="C291" i="2"/>
  <c r="D290" i="2"/>
  <c r="C290" i="2"/>
  <c r="C289" i="2"/>
  <c r="C288" i="2"/>
  <c r="C220" i="2"/>
  <c r="G219" i="2"/>
  <c r="C208" i="2"/>
  <c r="F205" i="2"/>
  <c r="F186" i="2"/>
  <c r="F184" i="2"/>
  <c r="C179" i="2"/>
  <c r="F177" i="2"/>
  <c r="D167" i="2"/>
  <c r="G166" i="2" s="1"/>
  <c r="C167" i="2"/>
  <c r="F165" i="2" s="1"/>
  <c r="G165" i="2"/>
  <c r="G164" i="2"/>
  <c r="D155" i="2"/>
  <c r="G161" i="2" s="1"/>
  <c r="C155" i="2"/>
  <c r="F142" i="2" s="1"/>
  <c r="G153" i="2"/>
  <c r="G152" i="2"/>
  <c r="G151" i="2"/>
  <c r="G150" i="2"/>
  <c r="G149" i="2"/>
  <c r="G148" i="2"/>
  <c r="G147" i="2"/>
  <c r="G146" i="2"/>
  <c r="G145" i="2"/>
  <c r="G144" i="2"/>
  <c r="G143" i="2"/>
  <c r="G142" i="2"/>
  <c r="G141" i="2"/>
  <c r="G140" i="2"/>
  <c r="G139" i="2"/>
  <c r="G138" i="2"/>
  <c r="G132" i="2"/>
  <c r="G130" i="2"/>
  <c r="D129" i="2"/>
  <c r="G128" i="2"/>
  <c r="G127" i="2"/>
  <c r="G125" i="2"/>
  <c r="G124" i="2"/>
  <c r="G123" i="2"/>
  <c r="G121" i="2"/>
  <c r="G120" i="2"/>
  <c r="G119" i="2"/>
  <c r="G117" i="2"/>
  <c r="G116" i="2"/>
  <c r="G115" i="2"/>
  <c r="D100" i="2"/>
  <c r="C100" i="2"/>
  <c r="F99" i="2" s="1"/>
  <c r="G87" i="2"/>
  <c r="G81" i="2"/>
  <c r="G80" i="2"/>
  <c r="D77" i="2"/>
  <c r="G86" i="2" s="1"/>
  <c r="G76" i="2"/>
  <c r="G75" i="2"/>
  <c r="G74" i="2"/>
  <c r="G73" i="2"/>
  <c r="G72" i="2"/>
  <c r="G77" i="2" s="1"/>
  <c r="G71" i="2"/>
  <c r="G70" i="2"/>
  <c r="C58" i="2"/>
  <c r="F57" i="2" s="1"/>
  <c r="F12" i="3" l="1"/>
  <c r="F14" i="3"/>
  <c r="F15" i="3" s="1"/>
  <c r="F138" i="2"/>
  <c r="F155" i="2" s="1"/>
  <c r="F158" i="2"/>
  <c r="F97" i="2"/>
  <c r="F96" i="2"/>
  <c r="F93" i="2"/>
  <c r="F98" i="2"/>
  <c r="F94" i="2"/>
  <c r="F55" i="2"/>
  <c r="F54" i="2"/>
  <c r="C77" i="2"/>
  <c r="G99" i="2"/>
  <c r="G98" i="2"/>
  <c r="G97" i="2"/>
  <c r="G96" i="2"/>
  <c r="G95" i="2"/>
  <c r="G94" i="2"/>
  <c r="G93" i="2"/>
  <c r="F151" i="2"/>
  <c r="F149" i="2"/>
  <c r="F147" i="2"/>
  <c r="F145" i="2"/>
  <c r="F140" i="2"/>
  <c r="F152" i="2"/>
  <c r="F150" i="2"/>
  <c r="F148" i="2"/>
  <c r="F146" i="2"/>
  <c r="F139" i="2"/>
  <c r="F160" i="2"/>
  <c r="F156" i="2"/>
  <c r="F154" i="2"/>
  <c r="F143" i="2"/>
  <c r="F141" i="2"/>
  <c r="F159" i="2"/>
  <c r="F212" i="2"/>
  <c r="F204" i="2"/>
  <c r="F200" i="2"/>
  <c r="F196" i="2"/>
  <c r="F214" i="2"/>
  <c r="F210" i="2"/>
  <c r="F206" i="2"/>
  <c r="F202" i="2"/>
  <c r="F198" i="2"/>
  <c r="F194" i="2"/>
  <c r="F211" i="2"/>
  <c r="F203" i="2"/>
  <c r="F195" i="2"/>
  <c r="F209" i="2"/>
  <c r="F201" i="2"/>
  <c r="F193" i="2"/>
  <c r="F219" i="2"/>
  <c r="F217" i="2"/>
  <c r="F218" i="2"/>
  <c r="F227" i="2"/>
  <c r="F225" i="2"/>
  <c r="F221" i="2"/>
  <c r="C129" i="2"/>
  <c r="F224" i="2"/>
  <c r="D45" i="2"/>
  <c r="F223" i="2"/>
  <c r="F53" i="2"/>
  <c r="F162" i="2"/>
  <c r="F197" i="2"/>
  <c r="F213" i="2"/>
  <c r="F222" i="2"/>
  <c r="G226" i="2"/>
  <c r="G224" i="2"/>
  <c r="G222" i="2"/>
  <c r="G227" i="2"/>
  <c r="G225" i="2"/>
  <c r="G223" i="2"/>
  <c r="G221" i="2"/>
  <c r="G218" i="2"/>
  <c r="G217" i="2"/>
  <c r="F56" i="2"/>
  <c r="F95" i="2"/>
  <c r="F100" i="2" s="1"/>
  <c r="F144" i="2"/>
  <c r="F153" i="2"/>
  <c r="F157" i="2"/>
  <c r="F187" i="2"/>
  <c r="F183" i="2"/>
  <c r="F175" i="2"/>
  <c r="F185" i="2"/>
  <c r="F181" i="2"/>
  <c r="F178" i="2"/>
  <c r="F182" i="2"/>
  <c r="F174" i="2"/>
  <c r="F179" i="2" s="1"/>
  <c r="F180" i="2"/>
  <c r="F199" i="2"/>
  <c r="F215" i="2"/>
  <c r="F226" i="2"/>
  <c r="G230" i="3"/>
  <c r="G231" i="3"/>
  <c r="G233" i="3"/>
  <c r="G228" i="3"/>
  <c r="G226" i="3"/>
  <c r="G224" i="3"/>
  <c r="G222" i="3"/>
  <c r="G220" i="3"/>
  <c r="G227" i="3" s="1"/>
  <c r="G232" i="3"/>
  <c r="F164" i="2"/>
  <c r="F166" i="2"/>
  <c r="F161" i="2"/>
  <c r="G78" i="2"/>
  <c r="G82" i="2"/>
  <c r="G135" i="2"/>
  <c r="G131" i="2"/>
  <c r="G114" i="2"/>
  <c r="G112" i="2"/>
  <c r="G133" i="2"/>
  <c r="G113" i="2"/>
  <c r="G134" i="2"/>
  <c r="D214" i="3"/>
  <c r="F151" i="3"/>
  <c r="G248" i="3"/>
  <c r="G246" i="3"/>
  <c r="G245" i="3"/>
  <c r="G244" i="3"/>
  <c r="G243" i="3"/>
  <c r="G242" i="3"/>
  <c r="G241" i="3"/>
  <c r="G247" i="3"/>
  <c r="G79" i="2"/>
  <c r="G118" i="2"/>
  <c r="G122" i="2"/>
  <c r="G126" i="2"/>
  <c r="G136" i="2"/>
  <c r="G167" i="2"/>
  <c r="G156" i="2"/>
  <c r="G158" i="2"/>
  <c r="G160" i="2"/>
  <c r="G162" i="2"/>
  <c r="G154" i="2"/>
  <c r="G155" i="2" s="1"/>
  <c r="G157" i="2"/>
  <c r="G159" i="2"/>
  <c r="F228" i="3"/>
  <c r="F230" i="3"/>
  <c r="G329" i="3"/>
  <c r="G331" i="3"/>
  <c r="G351" i="3"/>
  <c r="G353" i="3"/>
  <c r="F167" i="2" l="1"/>
  <c r="G210" i="3"/>
  <c r="G196" i="3"/>
  <c r="G212" i="3"/>
  <c r="G208" i="3"/>
  <c r="G204" i="3"/>
  <c r="G200" i="3"/>
  <c r="G197" i="3"/>
  <c r="G195" i="3"/>
  <c r="G193" i="3"/>
  <c r="G191" i="3"/>
  <c r="G206" i="3"/>
  <c r="G198" i="3"/>
  <c r="G192" i="3"/>
  <c r="G190" i="3"/>
  <c r="G211" i="3"/>
  <c r="G207" i="3"/>
  <c r="G203" i="3"/>
  <c r="G202" i="3"/>
  <c r="G194" i="3"/>
  <c r="G209" i="3"/>
  <c r="G205" i="3"/>
  <c r="G199" i="3"/>
  <c r="G201" i="3"/>
  <c r="G213" i="3"/>
  <c r="G249" i="3"/>
  <c r="G129" i="2"/>
  <c r="F220" i="2"/>
  <c r="F150" i="3"/>
  <c r="C214" i="3"/>
  <c r="C249" i="3"/>
  <c r="G220" i="2"/>
  <c r="F58" i="2"/>
  <c r="F128" i="2"/>
  <c r="F126" i="2"/>
  <c r="F124" i="2"/>
  <c r="F122" i="2"/>
  <c r="F120" i="2"/>
  <c r="F118" i="2"/>
  <c r="F116" i="2"/>
  <c r="F130" i="2"/>
  <c r="F127" i="2"/>
  <c r="F125" i="2"/>
  <c r="F123" i="2"/>
  <c r="F121" i="2"/>
  <c r="F119" i="2"/>
  <c r="F117" i="2"/>
  <c r="F115" i="2"/>
  <c r="F114" i="2"/>
  <c r="F112" i="2"/>
  <c r="F113" i="2"/>
  <c r="F208" i="2"/>
  <c r="G100" i="2"/>
  <c r="F73" i="2"/>
  <c r="F74" i="2"/>
  <c r="F70" i="2"/>
  <c r="F72" i="2"/>
  <c r="F75" i="2"/>
  <c r="F76" i="2"/>
  <c r="F71" i="2"/>
  <c r="F129" i="2" l="1"/>
  <c r="F77" i="2"/>
  <c r="G214" i="3"/>
  <c r="F248" i="3"/>
  <c r="F244" i="3"/>
  <c r="F242" i="3"/>
  <c r="F247" i="3"/>
  <c r="F245" i="3"/>
  <c r="F241" i="3"/>
  <c r="F246" i="3"/>
  <c r="F243" i="3"/>
  <c r="F212" i="3"/>
  <c r="F210" i="3"/>
  <c r="F208" i="3"/>
  <c r="F206" i="3"/>
  <c r="F204" i="3"/>
  <c r="F202" i="3"/>
  <c r="F200" i="3"/>
  <c r="F199" i="3"/>
  <c r="F198" i="3"/>
  <c r="F197" i="3"/>
  <c r="F196" i="3"/>
  <c r="F195" i="3"/>
  <c r="F194" i="3"/>
  <c r="F193" i="3"/>
  <c r="F192" i="3"/>
  <c r="F191" i="3"/>
  <c r="F190" i="3"/>
  <c r="F213" i="3"/>
  <c r="F211" i="3"/>
  <c r="F209" i="3"/>
  <c r="F207" i="3"/>
  <c r="F205" i="3"/>
  <c r="F203" i="3"/>
  <c r="F201" i="3"/>
  <c r="G83" i="6" l="1"/>
  <c r="F249" i="3"/>
  <c r="G84" i="6"/>
  <c r="F214" i="3"/>
  <c r="G82" i="6"/>
  <c r="G87" i="6" l="1"/>
  <c r="F180" i="3"/>
</calcChain>
</file>

<file path=xl/sharedStrings.xml><?xml version="1.0" encoding="utf-8"?>
<sst xmlns="http://schemas.openxmlformats.org/spreadsheetml/2006/main" count="2420" uniqueCount="1602">
  <si>
    <t>Harmonised Transparency Template</t>
  </si>
  <si>
    <t>2019 Version</t>
  </si>
  <si>
    <t>Canada</t>
  </si>
  <si>
    <t>The Toronto-Dominion Bank</t>
  </si>
  <si>
    <t>Reporting Date:</t>
  </si>
  <si>
    <t>22/04/19</t>
  </si>
  <si>
    <t>Cut-off Date:</t>
  </si>
  <si>
    <t>29/03/19</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</si>
  <si>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</si>
  <si>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</si>
  <si>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</si>
  <si>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</si>
  <si>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</si>
  <si>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</si>
  <si>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</si>
  <si>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</si>
  <si>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</si>
  <si>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</si>
  <si>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2019</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</si>
  <si>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</si>
  <si>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</si>
  <si>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</si>
  <si>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</si>
  <si>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</si>
  <si>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</si>
  <si>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</si>
  <si>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</si>
  <si>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</si>
  <si>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</si>
  <si>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</si>
  <si>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</si>
  <si>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</si>
  <si>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</si>
  <si>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</si>
  <si>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</si>
  <si>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</si>
  <si>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</si>
  <si>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</si>
  <si>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</si>
  <si>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</si>
  <si>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</si>
  <si>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</si>
  <si>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</si>
  <si>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</si>
  <si>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</si>
  <si>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</si>
  <si>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</si>
  <si>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</si>
  <si>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</si>
  <si>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</si>
  <si>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</si>
  <si>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</si>
  <si>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</si>
  <si>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</si>
  <si>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</si>
  <si>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</si>
  <si>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</si>
  <si>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</si>
  <si>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</si>
  <si>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</si>
  <si>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</si>
  <si>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</si>
  <si>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</si>
  <si>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</si>
  <si>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</si>
  <si>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</si>
  <si>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</si>
  <si>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</si>
  <si>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</si>
  <si>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</si>
  <si>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</si>
  <si>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</si>
  <si>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</si>
  <si>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</si>
  <si>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</si>
  <si>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</si>
  <si>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</si>
  <si>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</si>
  <si>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</si>
  <si>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</si>
  <si>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</si>
  <si>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</si>
  <si>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</si>
  <si>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</si>
  <si>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</si>
  <si>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</si>
  <si>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</si>
  <si>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</si>
  <si>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</si>
  <si>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</si>
  <si>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</si>
  <si>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</si>
  <si>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</si>
  <si>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</si>
  <si>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</si>
  <si>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</si>
  <si>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</si>
  <si>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</si>
  <si>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</si>
  <si>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</si>
  <si>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</si>
  <si>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</si>
  <si>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</si>
  <si>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</si>
  <si>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</si>
  <si>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</si>
  <si>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</si>
  <si>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</si>
  <si>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</si>
  <si>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</si>
  <si>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</si>
  <si>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</si>
  <si>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</si>
  <si>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</si>
  <si>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</si>
  <si>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</si>
  <si>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</si>
  <si>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</si>
  <si>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</si>
  <si>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</si>
  <si>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</si>
  <si>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</si>
  <si>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</si>
  <si>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</si>
  <si>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</si>
  <si>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</si>
  <si>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</si>
  <si>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</si>
  <si>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</si>
  <si>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</si>
  <si>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</si>
  <si>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</si>
  <si>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</si>
  <si>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</si>
  <si>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</si>
  <si>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</si>
  <si>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</si>
  <si>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</si>
  <si>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</si>
  <si>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</si>
  <si>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</si>
  <si>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</si>
  <si>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</si>
  <si>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</si>
  <si>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</si>
  <si>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</si>
  <si>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</si>
  <si>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</si>
  <si>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</si>
  <si>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</si>
  <si>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</si>
  <si>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</si>
  <si>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</si>
  <si>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</si>
  <si>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</si>
  <si>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</si>
  <si>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</si>
  <si>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</si>
  <si>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</si>
  <si>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</si>
  <si>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</si>
  <si>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</si>
  <si>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</si>
  <si>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</si>
  <si>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</si>
  <si>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</si>
  <si>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</si>
  <si>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</si>
  <si>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</si>
  <si>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</si>
  <si>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</si>
  <si>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</si>
  <si>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</si>
  <si>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</si>
  <si>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</si>
  <si>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</si>
  <si>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</si>
  <si>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</si>
  <si>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</si>
  <si>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</si>
  <si>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</si>
  <si>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</si>
  <si>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</si>
  <si>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</si>
  <si>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</si>
  <si>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</si>
  <si>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</si>
  <si>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</si>
  <si>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</si>
  <si>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</si>
  <si>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</si>
  <si>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</si>
  <si>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</si>
  <si>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</si>
  <si>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</si>
  <si>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</si>
  <si>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</si>
  <si>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</si>
  <si>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</si>
  <si>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</si>
  <si>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</si>
  <si>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</si>
  <si>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</si>
  <si>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</si>
  <si>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</si>
  <si>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</si>
  <si>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</si>
  <si>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</si>
  <si>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</si>
  <si>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</si>
  <si>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</si>
  <si>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</si>
  <si>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</si>
  <si>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</si>
  <si>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</si>
  <si>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</si>
  <si>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</si>
  <si>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</si>
  <si>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</si>
  <si>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</si>
  <si>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</si>
  <si>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</si>
  <si>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</si>
  <si>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</si>
  <si>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</si>
  <si>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</si>
  <si>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</si>
  <si>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</si>
  <si>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</si>
  <si>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</si>
  <si>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</si>
  <si>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</si>
  <si>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</si>
  <si>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</si>
  <si>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</si>
  <si>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</si>
  <si>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</si>
  <si>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</si>
  <si>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</si>
  <si>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</si>
  <si>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</si>
  <si>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</si>
  <si>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</si>
  <si>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</si>
  <si>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</si>
  <si>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</si>
  <si>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</si>
  <si>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</si>
  <si>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</si>
  <si>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</si>
  <si>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</si>
  <si>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</si>
  <si>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</si>
  <si>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</si>
  <si>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</si>
  <si>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</si>
  <si>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</si>
  <si>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</si>
  <si>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</si>
  <si>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</si>
  <si>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</si>
  <si>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</si>
  <si>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</si>
  <si>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</si>
  <si>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</si>
  <si>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</si>
  <si>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</si>
  <si>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</si>
  <si>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</si>
  <si>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</si>
  <si>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</si>
  <si>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</si>
  <si>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</si>
  <si>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</si>
  <si>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</si>
  <si>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</si>
  <si>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</si>
  <si>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</si>
  <si>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</si>
  <si>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</si>
  <si>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</si>
  <si>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</si>
  <si>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</si>
  <si>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</si>
  <si>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</si>
  <si>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</si>
  <si>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</si>
  <si>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</si>
  <si>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</si>
  <si>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</si>
  <si>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</si>
  <si>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</si>
  <si>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</si>
  <si>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</si>
  <si>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</si>
  <si>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</si>
  <si>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</si>
  <si>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</si>
  <si>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</si>
  <si>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</si>
  <si>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</si>
  <si>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</si>
  <si>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</si>
  <si>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</si>
  <si>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</si>
  <si>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</si>
  <si>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</si>
  <si>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</si>
  <si>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</si>
  <si>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</si>
  <si>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</si>
  <si>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</si>
  <si>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</si>
  <si>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</si>
  <si>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</si>
  <si>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</si>
  <si>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</si>
  <si>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</si>
  <si>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</si>
  <si>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</si>
  <si>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</si>
  <si>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</si>
  <si>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</si>
  <si>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</si>
  <si>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</si>
  <si>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</si>
  <si>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</si>
  <si>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</si>
  <si>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</si>
  <si>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</si>
  <si>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</si>
  <si>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</si>
  <si>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</si>
  <si>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</si>
  <si>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</si>
  <si>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</si>
  <si>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</si>
  <si>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</si>
  <si>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</si>
  <si>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</si>
  <si>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</si>
  <si>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</si>
  <si>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</si>
  <si>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</si>
  <si>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</si>
  <si>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</si>
  <si>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</si>
  <si>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</si>
  <si>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</si>
  <si>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</si>
  <si>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</si>
  <si>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</si>
  <si>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</si>
  <si>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</si>
  <si>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</si>
  <si>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</si>
  <si>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</si>
  <si>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</si>
  <si>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</si>
  <si>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</si>
  <si>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</si>
  <si>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</si>
  <si>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</si>
  <si>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</si>
  <si>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</si>
  <si>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</si>
  <si>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</si>
  <si>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</si>
  <si>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</si>
  <si>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</si>
  <si>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</si>
  <si>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</si>
  <si>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</si>
  <si>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</si>
  <si>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</si>
  <si>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</si>
  <si>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</si>
  <si>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</si>
  <si>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</si>
  <si>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</si>
  <si>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</si>
  <si>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</si>
  <si>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</si>
  <si>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</si>
  <si>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</si>
  <si>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</si>
  <si>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</si>
  <si>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</si>
  <si>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</si>
  <si>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</si>
  <si>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</si>
  <si>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</si>
  <si>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</si>
  <si>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</si>
  <si>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</si>
  <si>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</si>
  <si>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</si>
  <si>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</si>
  <si>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</si>
  <si>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</si>
  <si>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</si>
  <si>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</si>
  <si>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</si>
  <si>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</si>
  <si>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</si>
  <si>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</si>
  <si>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</si>
  <si>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</si>
  <si>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</si>
  <si>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</si>
  <si>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</si>
  <si>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</si>
  <si>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</si>
  <si>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</si>
  <si>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</si>
  <si>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</si>
  <si>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</si>
  <si>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</si>
  <si>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</si>
  <si>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</si>
  <si>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</si>
  <si>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</si>
  <si>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</si>
  <si>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</si>
  <si>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</si>
  <si>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</si>
  <si>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</si>
  <si>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</si>
  <si>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</si>
  <si>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</si>
  <si>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</si>
  <si>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</si>
  <si>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</si>
  <si>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</si>
  <si>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</si>
  <si>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</si>
  <si>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</si>
  <si>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</si>
  <si>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</si>
  <si>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</si>
  <si>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</si>
  <si>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</si>
  <si>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</si>
  <si>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</si>
  <si>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</si>
  <si>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</si>
  <si>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</si>
  <si>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</si>
  <si>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</si>
  <si>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</si>
  <si>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</si>
  <si>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</si>
  <si>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</si>
  <si>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</si>
  <si>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</si>
  <si>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</si>
  <si>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</si>
  <si>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</si>
  <si>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</si>
  <si>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</si>
  <si>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</si>
  <si>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</si>
  <si>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</si>
  <si>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</si>
  <si>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</si>
  <si>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</si>
  <si>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</si>
  <si>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</si>
  <si>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</si>
  <si>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</si>
  <si>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</si>
  <si>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</si>
  <si>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</si>
  <si>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</si>
  <si>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</si>
  <si>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</si>
  <si>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</si>
  <si>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</si>
  <si>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</si>
  <si>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</si>
  <si>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</si>
  <si>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</si>
  <si>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</si>
  <si>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</si>
  <si>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</si>
  <si>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</si>
  <si>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</si>
  <si>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</si>
  <si>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</si>
  <si>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</si>
  <si>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</si>
  <si>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</si>
  <si>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</si>
  <si>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</si>
  <si>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</si>
  <si>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</si>
  <si>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</si>
  <si>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</si>
  <si>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</si>
  <si>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</si>
  <si>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</si>
  <si>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</si>
  <si>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</si>
  <si>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</si>
  <si>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</si>
  <si>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</si>
  <si>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</si>
  <si>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</si>
  <si>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</si>
  <si>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</si>
  <si>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</si>
  <si>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</si>
  <si>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</si>
  <si>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</si>
  <si>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</si>
  <si>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</si>
  <si>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</si>
  <si>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</si>
  <si>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</si>
  <si>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</si>
  <si>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</si>
  <si>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</si>
  <si>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</si>
  <si>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</si>
  <si>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</si>
  <si>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</si>
  <si>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</si>
  <si>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</si>
  <si>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</si>
  <si>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</si>
  <si>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</si>
  <si>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</si>
  <si>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</si>
  <si>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</si>
  <si>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</si>
  <si>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</si>
  <si>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</si>
  <si>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</si>
  <si>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</si>
  <si>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</si>
  <si>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</si>
  <si>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</si>
  <si>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</si>
  <si>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</si>
  <si>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</si>
  <si>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</si>
  <si>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</si>
  <si>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</si>
  <si>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</si>
  <si>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</si>
  <si>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</si>
  <si>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</si>
  <si>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</si>
  <si>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</si>
  <si>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</si>
  <si>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</si>
  <si>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</si>
  <si>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</si>
  <si>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</si>
  <si>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</si>
  <si>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</si>
  <si>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</si>
  <si>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</si>
  <si>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</si>
  <si>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</si>
  <si>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</si>
  <si>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</si>
  <si>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</si>
  <si>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</si>
  <si>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</si>
  <si>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</si>
  <si>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</si>
  <si>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</si>
  <si>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</si>
  <si>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</si>
  <si>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</si>
  <si>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</si>
  <si>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</si>
  <si>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</si>
  <si>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</si>
  <si>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</si>
  <si>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</si>
  <si>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</si>
  <si>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</si>
  <si>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</si>
  <si>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</si>
  <si>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</si>
  <si>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</si>
  <si>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</si>
  <si>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</si>
  <si>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</si>
  <si>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</si>
  <si>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</si>
  <si>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</si>
  <si>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</si>
  <si>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</si>
  <si>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</si>
  <si>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</si>
  <si>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</si>
  <si>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</si>
  <si>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</si>
  <si>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</si>
  <si>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</si>
  <si>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</si>
  <si>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</si>
  <si>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</si>
  <si>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</si>
  <si>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</si>
  <si>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</si>
  <si>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</si>
  <si>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</si>
  <si>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</si>
  <si>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</si>
  <si>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</si>
  <si>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</si>
  <si>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</si>
  <si>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</si>
  <si>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</si>
  <si>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</si>
  <si>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</si>
  <si>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</si>
  <si>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</si>
  <si>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</si>
  <si>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</si>
  <si>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</si>
  <si>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</si>
  <si>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</si>
  <si>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</si>
  <si>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</si>
  <si>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</si>
  <si>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</si>
  <si>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</si>
  <si>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</si>
  <si>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</si>
  <si>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</si>
  <si>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</si>
  <si>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</si>
  <si>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</si>
  <si>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</si>
  <si>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</si>
  <si>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</si>
  <si>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</si>
  <si>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</si>
  <si>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</si>
  <si>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</si>
  <si>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</si>
  <si>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</si>
  <si>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</si>
  <si>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</si>
  <si>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</si>
  <si>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</si>
  <si>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</si>
  <si>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</si>
  <si>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</si>
  <si>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</si>
  <si>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</si>
  <si>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</si>
  <si>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</si>
  <si>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</si>
  <si>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</si>
  <si>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</si>
  <si>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</si>
  <si>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</si>
  <si>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</si>
  <si>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</si>
  <si>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</si>
  <si>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</si>
  <si>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</si>
  <si>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</si>
  <si>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</si>
  <si>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</si>
  <si>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</si>
  <si>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</si>
  <si>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</si>
  <si>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</si>
  <si>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</si>
  <si>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</si>
  <si>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</si>
  <si>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</si>
  <si>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</si>
  <si>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</si>
  <si>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</si>
  <si>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</si>
  <si>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</si>
  <si>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</si>
  <si>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</si>
  <si>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</si>
  <si>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</si>
  <si>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</si>
  <si>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</si>
  <si>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</si>
  <si>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</si>
  <si>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</si>
  <si>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</si>
  <si>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</si>
  <si>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</si>
  <si>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</si>
  <si>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</si>
  <si>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</si>
  <si>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</si>
  <si>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</si>
  <si>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</si>
  <si>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</si>
  <si>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</si>
  <si>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</si>
  <si>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</si>
  <si>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</si>
  <si>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</si>
  <si>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</si>
  <si>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</si>
  <si>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</si>
  <si>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</si>
  <si>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</si>
  <si>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</si>
  <si>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</si>
  <si>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</si>
  <si>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</si>
  <si>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</si>
  <si>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</si>
  <si>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</si>
  <si>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</si>
  <si>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</si>
  <si>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</si>
  <si>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</si>
  <si>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</si>
  <si>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</si>
  <si>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</si>
  <si>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</si>
  <si>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</si>
  <si>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</si>
  <si>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</si>
  <si>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</si>
  <si>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</si>
  <si>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</si>
  <si>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</si>
  <si>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</si>
  <si>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</si>
  <si>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</si>
  <si>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</si>
  <si>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</si>
  <si>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</si>
  <si>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</si>
  <si>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</si>
  <si>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</si>
  <si>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</si>
  <si>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</si>
  <si>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</si>
  <si>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</si>
  <si>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</si>
  <si>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</si>
  <si>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</si>
  <si>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</si>
  <si>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</si>
  <si>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</si>
  <si>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</si>
  <si>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</si>
  <si>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</si>
  <si>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</si>
  <si>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</si>
  <si>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</si>
  <si>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</si>
  <si>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</si>
  <si>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</si>
  <si>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</si>
  <si>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</si>
  <si>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</si>
  <si>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</si>
  <si>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</si>
  <si>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</si>
  <si>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</si>
  <si>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</si>
  <si>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</si>
  <si>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</si>
  <si>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</si>
  <si>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</si>
  <si>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</si>
  <si>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</si>
  <si>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</si>
  <si>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</si>
  <si>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</si>
  <si>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</si>
  <si>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</si>
  <si>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</si>
  <si>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</si>
  <si>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</si>
  <si>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</si>
  <si>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</si>
  <si>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</si>
  <si>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</si>
  <si>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</si>
  <si>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</si>
  <si>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</si>
  <si>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</si>
  <si>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</si>
  <si>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</si>
  <si>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</si>
  <si>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</si>
  <si>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</si>
  <si>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</si>
  <si>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</si>
  <si>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</si>
  <si>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</si>
  <si>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</si>
  <si>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</si>
  <si>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</si>
  <si>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</si>
  <si>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</si>
  <si>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</si>
  <si>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</si>
  <si>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</si>
  <si>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</si>
  <si>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</si>
  <si>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</si>
  <si>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</si>
  <si>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</si>
  <si>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</si>
  <si>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</si>
  <si>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</si>
  <si>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</si>
  <si>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</si>
  <si>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</si>
  <si>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</si>
  <si>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</si>
  <si>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</si>
  <si>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</si>
  <si>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</si>
  <si>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</si>
  <si>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</si>
  <si>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</si>
  <si>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</si>
  <si>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</si>
  <si>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</si>
  <si>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</si>
  <si>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</si>
  <si>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</si>
  <si>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</si>
  <si>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</si>
  <si>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</si>
  <si>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</si>
  <si>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</si>
  <si>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</si>
  <si>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</si>
  <si>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</si>
  <si>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</si>
  <si>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</si>
  <si>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</si>
  <si>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</si>
  <si>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</si>
  <si>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</si>
  <si>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</si>
  <si>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</si>
  <si>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</si>
  <si>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</si>
  <si>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</si>
  <si>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</si>
  <si>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</si>
  <si>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</si>
  <si>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</si>
  <si>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</si>
  <si>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</si>
  <si>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</si>
  <si>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</si>
  <si>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</si>
  <si>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</si>
  <si>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</si>
  <si>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</si>
  <si>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</si>
  <si>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</si>
  <si>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</si>
  <si>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</si>
  <si>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</si>
  <si>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</si>
  <si>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</si>
  <si>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</si>
  <si>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</si>
  <si>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</si>
  <si>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</si>
  <si>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</si>
  <si>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</si>
  <si>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</si>
  <si>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</si>
  <si>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</si>
  <si>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</si>
  <si>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</si>
  <si>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</si>
  <si>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</si>
  <si>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</si>
  <si>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</si>
  <si>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</si>
  <si>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</si>
  <si>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</si>
  <si>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</si>
  <si>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</si>
  <si>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</si>
  <si>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</si>
  <si>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</si>
  <si>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</si>
  <si>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</si>
  <si>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</si>
  <si>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</si>
  <si>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</si>
  <si>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</si>
  <si>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</si>
  <si>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</si>
  <si>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</si>
  <si>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</si>
  <si>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</si>
  <si>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</si>
  <si>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</si>
  <si>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</si>
  <si>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</si>
  <si>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</si>
  <si>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</si>
  <si>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</si>
  <si>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</si>
  <si>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</si>
  <si>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</si>
  <si>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</si>
  <si>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</si>
  <si>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</si>
  <si>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</si>
  <si>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</si>
  <si>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</si>
  <si>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</si>
  <si>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</si>
  <si>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</si>
  <si>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</si>
  <si>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</si>
  <si>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</si>
  <si>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</si>
  <si>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</si>
  <si>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</si>
  <si>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</si>
  <si>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</si>
  <si>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</si>
  <si>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</si>
  <si>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</si>
  <si>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</si>
  <si>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</si>
  <si>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</si>
  <si>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</si>
  <si>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</si>
  <si>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</si>
  <si>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</si>
  <si>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</si>
  <si>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</si>
  <si>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</si>
  <si>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</si>
  <si>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</si>
  <si>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</si>
  <si>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</si>
  <si>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</si>
  <si>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</si>
  <si>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</si>
  <si>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</si>
  <si>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</si>
  <si>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</si>
  <si>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</si>
  <si>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</si>
  <si>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</si>
  <si>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</si>
  <si>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</si>
  <si>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</si>
  <si>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</si>
  <si>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</si>
  <si>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</si>
  <si>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</si>
  <si>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</si>
  <si>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</si>
  <si>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</si>
  <si>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</si>
  <si>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</si>
  <si>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</si>
  <si>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</si>
  <si>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</si>
  <si>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</si>
  <si>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</si>
  <si>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</si>
  <si>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</si>
  <si>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</si>
  <si>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</si>
  <si>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</si>
  <si>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</si>
  <si>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</si>
  <si>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</si>
  <si>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</si>
  <si>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</si>
  <si>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</si>
  <si>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</si>
  <si>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</si>
  <si>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</si>
  <si>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</si>
  <si>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</si>
  <si>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</si>
  <si>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</si>
  <si>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</si>
  <si>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</si>
  <si>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</si>
  <si>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</si>
  <si>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</si>
  <si>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</si>
  <si>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</si>
  <si>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</si>
  <si>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</si>
  <si>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</si>
  <si>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</si>
  <si>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</si>
  <si>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</si>
  <si>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</si>
  <si>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</si>
  <si>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</si>
  <si>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</si>
  <si>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</si>
  <si>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</si>
  <si>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</si>
  <si>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</si>
  <si>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</si>
  <si>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</si>
  <si>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</si>
  <si>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</si>
  <si>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</si>
  <si>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</si>
  <si>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</si>
  <si>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</si>
  <si>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</si>
  <si>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</si>
  <si>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</si>
  <si>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</si>
  <si>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</si>
  <si>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</si>
  <si>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</si>
  <si>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</si>
  <si>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</si>
  <si>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</si>
  <si>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</si>
  <si>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</si>
  <si>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</si>
  <si>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</si>
  <si>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</si>
  <si>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</si>
  <si>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</si>
  <si>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</si>
  <si>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</si>
  <si>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</si>
  <si>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</si>
  <si>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</si>
  <si>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</si>
  <si>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</si>
  <si>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</si>
  <si>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</si>
  <si>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</si>
  <si>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</si>
  <si>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</si>
  <si>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</si>
  <si>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</si>
  <si>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</si>
  <si>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</si>
  <si>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</si>
  <si>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</si>
  <si>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</si>
  <si>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</si>
  <si>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</si>
  <si>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</si>
  <si>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</si>
  <si>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</si>
  <si>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</si>
  <si>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</si>
  <si>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</si>
  <si>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</si>
  <si>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</si>
  <si>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</si>
  <si>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</si>
  <si>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</si>
  <si>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</si>
  <si>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</si>
  <si>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</si>
  <si>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</si>
  <si>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</si>
  <si>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</si>
  <si>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</si>
  <si>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</si>
  <si>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</si>
  <si>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</si>
  <si>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</si>
  <si>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</si>
  <si>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</si>
  <si>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</si>
  <si>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</si>
  <si>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</si>
  <si>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</si>
  <si>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</si>
  <si>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</si>
  <si>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</si>
  <si>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</si>
  <si>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</si>
  <si>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</si>
  <si>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</si>
  <si>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</si>
  <si>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</si>
  <si>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CBL12</t>
  </si>
  <si>
    <t>CBL12-2</t>
  </si>
  <si>
    <t>CBL13</t>
  </si>
  <si>
    <t>CBL14</t>
  </si>
  <si>
    <t>C$</t>
  </si>
  <si>
    <t>CBL14-2</t>
  </si>
  <si>
    <t>CBL14-3</t>
  </si>
  <si>
    <t>CBL15</t>
  </si>
  <si>
    <t>CBL16</t>
  </si>
  <si>
    <t>£</t>
  </si>
  <si>
    <t>CBL17</t>
  </si>
  <si>
    <t>CBL18</t>
  </si>
  <si>
    <t>3 month GBP LIBOR + 0.22%</t>
  </si>
  <si>
    <t>CBL19</t>
  </si>
  <si>
    <t>CBL20</t>
  </si>
  <si>
    <t>CBL21</t>
  </si>
  <si>
    <t>3 month GBP LIBOR +0.27%</t>
  </si>
  <si>
    <t>Float</t>
  </si>
  <si>
    <t>CBL22</t>
  </si>
  <si>
    <t>3 month BA + 0.31%</t>
  </si>
  <si>
    <t>CBL23</t>
  </si>
  <si>
    <t xml:space="preserve">3.3500%
</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</si>
  <si>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</si>
  <si>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</si>
  <si>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</si>
  <si>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</si>
  <si>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</si>
  <si>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</si>
  <si>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</si>
  <si>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</si>
  <si>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</si>
  <si>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</si>
  <si>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</si>
  <si>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</si>
  <si>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</si>
  <si>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</si>
  <si>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</si>
  <si>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</si>
  <si>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</si>
  <si>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</si>
  <si>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</si>
  <si>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</si>
  <si>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</si>
  <si>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</si>
  <si>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</si>
  <si>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</si>
  <si>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</si>
  <si>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</si>
  <si>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</si>
  <si>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</si>
  <si>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</si>
  <si>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</si>
  <si>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</si>
  <si>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</si>
  <si>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</si>
  <si>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</si>
  <si>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</si>
  <si>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</si>
  <si>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</si>
  <si>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 xml:space="preserve">Senior Debt </t>
    </r>
    <r>
      <rPr>
        <vertAlign val="superscript"/>
        <sz val="16"/>
        <rFont val="Arial"/>
        <family val="2"/>
      </rPr>
      <t>(2)</t>
    </r>
  </si>
  <si>
    <t>Aa3</t>
  </si>
  <si>
    <t>AA (low)</t>
  </si>
  <si>
    <t>Ratings Outlook</t>
  </si>
  <si>
    <t>Stable</t>
  </si>
  <si>
    <t>Positive</t>
  </si>
  <si>
    <t>Short-Term</t>
  </si>
  <si>
    <t>P-1</t>
  </si>
  <si>
    <t>R-1 (high)</t>
  </si>
  <si>
    <r>
      <t xml:space="preserve">Bank of Montreal's Ratings </t>
    </r>
    <r>
      <rPr>
        <vertAlign val="superscript"/>
        <sz val="16"/>
        <rFont val="Arial"/>
        <family val="2"/>
      </rPr>
      <t>(1)</t>
    </r>
    <r>
      <rPr>
        <sz val="16"/>
        <rFont val="Arial"/>
        <family val="2"/>
      </rPr>
      <t>:</t>
    </r>
  </si>
  <si>
    <r>
      <t>Senior Debt</t>
    </r>
    <r>
      <rPr>
        <vertAlign val="superscript"/>
        <sz val="16"/>
        <rFont val="Arial"/>
        <family val="2"/>
      </rPr>
      <t xml:space="preserve"> (2)</t>
    </r>
  </si>
  <si>
    <t>A2</t>
  </si>
  <si>
    <r>
      <t>Ratings Triggers</t>
    </r>
    <r>
      <rPr>
        <b/>
        <vertAlign val="superscript"/>
        <sz val="15"/>
        <rFont val="Arial"/>
        <family val="2"/>
      </rPr>
      <t>(3)</t>
    </r>
  </si>
  <si>
    <t>Ratings Trigger</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</si>
  <si>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</si>
  <si>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</si>
  <si>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</si>
  <si>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</si>
  <si>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</si>
  <si>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</si>
  <si>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</si>
  <si>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</si>
  <si>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</si>
  <si>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</si>
  <si>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</si>
  <si>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</si>
  <si>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</si>
  <si>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</si>
  <si>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</si>
  <si>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</si>
  <si>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</si>
  <si>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</si>
  <si>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</si>
  <si>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inasmuch as they do not comment on market price or suitability for a particular investor. Ratings are subject to revision or withdrawal at any time by the rating organization.</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</si>
  <si>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</si>
  <si>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</si>
  <si>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</si>
  <si>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</si>
  <si>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</si>
  <si>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</si>
  <si>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</si>
  <si>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</si>
  <si>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</si>
  <si>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</si>
  <si>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</si>
  <si>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</si>
  <si>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</si>
  <si>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</si>
  <si>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</si>
  <si>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</si>
  <si>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</si>
  <si>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</si>
  <si>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</si>
  <si>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</si>
  <si>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</si>
  <si>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</si>
  <si>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</si>
  <si>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</si>
  <si>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</si>
  <si>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</si>
  <si>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</si>
  <si>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</si>
  <si>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</si>
  <si>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</si>
  <si>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</si>
  <si>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</si>
  <si>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</si>
  <si>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</si>
  <si>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</si>
  <si>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</si>
  <si>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</si>
  <si>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 xml:space="preserve">A2 </t>
    </r>
    <r>
      <rPr>
        <vertAlign val="superscript"/>
        <sz val="16"/>
        <rFont val="Arial"/>
        <family val="2"/>
      </rPr>
      <t>(2)</t>
    </r>
  </si>
  <si>
    <t>Subsequent Downgrade Trigger Event</t>
  </si>
  <si>
    <t>P-2</t>
  </si>
  <si>
    <t>R-2 (high)</t>
  </si>
  <si>
    <t>Obtain guarantee or replace</t>
  </si>
  <si>
    <t>A3</t>
  </si>
  <si>
    <t>Covered Bond Swap Provider</t>
  </si>
  <si>
    <r>
      <t xml:space="preserve">P-1 / P-1 (cr) </t>
    </r>
    <r>
      <rPr>
        <vertAlign val="superscript"/>
        <sz val="16"/>
        <rFont val="Arial"/>
        <family val="2"/>
      </rPr>
      <t>(4)</t>
    </r>
  </si>
  <si>
    <r>
      <t>R-1 (low)</t>
    </r>
    <r>
      <rPr>
        <vertAlign val="superscript"/>
        <sz val="16"/>
        <rFont val="Arial"/>
        <family val="2"/>
      </rPr>
      <t xml:space="preserve"> (3)</t>
    </r>
  </si>
  <si>
    <r>
      <t xml:space="preserve">A2 / A2 (cr) </t>
    </r>
    <r>
      <rPr>
        <vertAlign val="superscript"/>
        <sz val="16"/>
        <rFont val="Arial"/>
        <family val="2"/>
      </rPr>
      <t xml:space="preserve">(2) (4) </t>
    </r>
  </si>
  <si>
    <r>
      <t>A</t>
    </r>
    <r>
      <rPr>
        <vertAlign val="superscript"/>
        <sz val="16"/>
        <rFont val="Arial"/>
        <family val="2"/>
      </rPr>
      <t xml:space="preserve"> (3)</t>
    </r>
  </si>
  <si>
    <r>
      <t>P-2 / P-2 (cr)</t>
    </r>
    <r>
      <rPr>
        <vertAlign val="superscript"/>
        <sz val="16"/>
        <rFont val="Arial"/>
        <family val="2"/>
      </rPr>
      <t xml:space="preserve"> (4)</t>
    </r>
  </si>
  <si>
    <r>
      <t xml:space="preserve">R-2 (middle) </t>
    </r>
    <r>
      <rPr>
        <vertAlign val="superscript"/>
        <sz val="16"/>
        <rFont val="Arial"/>
        <family val="2"/>
      </rPr>
      <t>(3)</t>
    </r>
  </si>
  <si>
    <r>
      <t xml:space="preserve">A3 / A3 (cr) </t>
    </r>
    <r>
      <rPr>
        <vertAlign val="superscript"/>
        <sz val="16"/>
        <rFont val="Arial"/>
        <family val="2"/>
      </rPr>
      <t>(4)</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</si>
  <si>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</si>
  <si>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</si>
  <si>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</si>
  <si>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</si>
  <si>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(4)</t>
    </r>
    <r>
      <rPr>
        <sz val="14"/>
        <rFont val="Arial"/>
        <family val="2"/>
      </rPr>
      <t xml:space="preserve">  Moody's counterparty risk assessment (cr) is appicable for bonds issued after July 27, 2018. </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</si>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</sst>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s>
  <fonts count="76"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vertAlign val="superscript"/>
      <sz val="16"/>
      <name val="Arial"/>
      <family val="2"/>
    </font>
    <font>
      <u/>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cellStyleXfs>
  <cellXfs count="438">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3" fillId="0" borderId="0" xfId="0" applyFont="1" applyBorder="1" applyAlignment="1">
      <alignment horizontal="center"/>
    </xf>
    <xf numFmtId="0" fontId="14"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wrapText="1"/>
    </xf>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6"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wrapText="1"/>
    </xf>
    <xf numFmtId="3"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164" fontId="15" fillId="0" borderId="0" xfId="0" quotePrefix="1" applyNumberFormat="1" applyFont="1" applyFill="1" applyBorder="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164" fontId="2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166" fontId="15" fillId="0" borderId="0" xfId="0" quotePrefix="1" applyNumberFormat="1" applyFont="1" applyFill="1" applyBorder="1" applyAlignment="1">
      <alignment horizontal="center" vertical="center" wrapText="1"/>
    </xf>
    <xf numFmtId="0" fontId="24"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165" fontId="15" fillId="0" borderId="0" xfId="2" applyNumberFormat="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10" fontId="15" fillId="0" borderId="0" xfId="0" quotePrefix="1"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22" fillId="0" borderId="0" xfId="2" applyFont="1" applyFill="1" applyBorder="1" applyAlignment="1" applyProtection="1">
      <alignment horizontal="center" vertical="center" wrapText="1"/>
    </xf>
    <xf numFmtId="9" fontId="15" fillId="0" borderId="0" xfId="2" quotePrefix="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lignment horizontal="left" vertical="center" wrapText="1"/>
    </xf>
    <xf numFmtId="0" fontId="18" fillId="0" borderId="0" xfId="0" quotePrefix="1" applyFont="1" applyFill="1" applyBorder="1" applyAlignment="1">
      <alignment horizontal="left" vertical="center" wrapText="1"/>
    </xf>
    <xf numFmtId="0" fontId="21" fillId="0" borderId="0" xfId="0" quotePrefix="1" applyFont="1" applyFill="1" applyBorder="1" applyAlignment="1">
      <alignment horizontal="center" vertical="center"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31" fillId="0" borderId="0" xfId="5" applyFont="1" applyFill="1"/>
    <xf numFmtId="0" fontId="25" fillId="0" borderId="0" xfId="5" applyFont="1" applyAlignment="1">
      <alignment horizontal="center"/>
    </xf>
    <xf numFmtId="0" fontId="32" fillId="0" borderId="0" xfId="5" applyFont="1" applyAlignment="1">
      <alignment horizontal="center"/>
    </xf>
    <xf numFmtId="0" fontId="25" fillId="0" borderId="0" xfId="5" applyFont="1"/>
    <xf numFmtId="0" fontId="33" fillId="0" borderId="0" xfId="5" applyFont="1" applyAlignment="1">
      <alignment horizontal="center"/>
    </xf>
    <xf numFmtId="14" fontId="33" fillId="0" borderId="0" xfId="5" applyNumberFormat="1" applyFont="1" applyAlignment="1">
      <alignment horizontal="center"/>
    </xf>
    <xf numFmtId="15" fontId="25" fillId="0" borderId="0" xfId="5" applyNumberFormat="1" applyFont="1"/>
    <xf numFmtId="0" fontId="2" fillId="0" borderId="0" xfId="3" applyFill="1" applyBorder="1"/>
    <xf numFmtId="0" fontId="34" fillId="0" borderId="0" xfId="5" applyFont="1" applyFill="1" applyAlignment="1">
      <alignment horizontal="left" vertical="top" wrapText="1"/>
    </xf>
    <xf numFmtId="0" fontId="35" fillId="0" borderId="0" xfId="5" applyFont="1" applyFill="1" applyAlignment="1">
      <alignment horizontal="left" vertical="top" wrapText="1"/>
    </xf>
    <xf numFmtId="0" fontId="36" fillId="0" borderId="0" xfId="5" applyFont="1" applyFill="1" applyBorder="1"/>
    <xf numFmtId="0" fontId="37" fillId="8" borderId="0" xfId="5" applyFont="1" applyFill="1" applyBorder="1"/>
    <xf numFmtId="0" fontId="38" fillId="8" borderId="0" xfId="5" applyFont="1" applyFill="1" applyBorder="1"/>
    <xf numFmtId="0" fontId="39" fillId="8" borderId="0" xfId="5" applyFont="1" applyFill="1" applyBorder="1"/>
    <xf numFmtId="0" fontId="40" fillId="8" borderId="0" xfId="5" applyFont="1" applyFill="1" applyBorder="1"/>
    <xf numFmtId="0" fontId="25" fillId="8" borderId="0" xfId="5" applyFont="1" applyFill="1"/>
    <xf numFmtId="0" fontId="25" fillId="0" borderId="0" xfId="5" applyFont="1" applyFill="1"/>
    <xf numFmtId="0" fontId="38" fillId="0" borderId="0" xfId="5" applyFont="1" applyFill="1" applyBorder="1"/>
    <xf numFmtId="0" fontId="39" fillId="0" borderId="0" xfId="5" applyFont="1" applyFill="1" applyBorder="1"/>
    <xf numFmtId="0" fontId="40" fillId="0" borderId="0" xfId="5" applyFont="1" applyFill="1" applyBorder="1"/>
    <xf numFmtId="0" fontId="41" fillId="0" borderId="0" xfId="5" applyFont="1" applyFill="1"/>
    <xf numFmtId="0" fontId="42" fillId="0" borderId="0" xfId="5" applyFont="1" applyFill="1" applyAlignment="1">
      <alignment horizontal="center" vertical="center"/>
    </xf>
    <xf numFmtId="0" fontId="42" fillId="0" borderId="0" xfId="5" applyFont="1" applyFill="1" applyAlignment="1">
      <alignment horizontal="center" vertical="center"/>
    </xf>
    <xf numFmtId="0" fontId="42" fillId="0" borderId="0" xfId="5" applyFont="1" applyFill="1" applyAlignment="1">
      <alignment horizontal="center" vertical="center" wrapText="1"/>
    </xf>
    <xf numFmtId="0" fontId="34" fillId="0" borderId="0" xfId="5" applyFont="1" applyFill="1"/>
    <xf numFmtId="0" fontId="44" fillId="0" borderId="0" xfId="5" applyFont="1" applyFill="1"/>
    <xf numFmtId="0" fontId="35" fillId="0" borderId="0" xfId="5" applyFont="1" applyFill="1"/>
    <xf numFmtId="0" fontId="34" fillId="0" borderId="0" xfId="5" applyFont="1" applyFill="1" applyAlignment="1">
      <alignment horizontal="center" vertical="center"/>
    </xf>
    <xf numFmtId="168" fontId="34" fillId="0" borderId="0" xfId="6" applyNumberFormat="1" applyFont="1" applyFill="1" applyAlignment="1">
      <alignment horizontal="center" vertical="center" wrapText="1"/>
    </xf>
    <xf numFmtId="169" fontId="34" fillId="0" borderId="0" xfId="5" applyNumberFormat="1" applyFont="1" applyFill="1" applyAlignment="1">
      <alignment horizontal="center" vertical="center"/>
    </xf>
    <xf numFmtId="170" fontId="34" fillId="0" borderId="0" xfId="5" applyNumberFormat="1" applyFont="1" applyFill="1" applyAlignment="1">
      <alignment horizontal="center" vertical="center"/>
    </xf>
    <xf numFmtId="42" fontId="34" fillId="0" borderId="0" xfId="5" applyNumberFormat="1" applyFont="1" applyFill="1" applyAlignment="1">
      <alignment horizontal="center" vertical="center" wrapText="1"/>
    </xf>
    <xf numFmtId="171" fontId="34" fillId="0" borderId="0" xfId="5" applyNumberFormat="1" applyFont="1" applyFill="1" applyAlignment="1">
      <alignment horizontal="center" vertical="center" wrapText="1"/>
    </xf>
    <xf numFmtId="10" fontId="34" fillId="0" borderId="0" xfId="5" applyNumberFormat="1" applyFont="1" applyFill="1" applyAlignment="1">
      <alignment horizontal="center" vertical="center" wrapText="1"/>
    </xf>
    <xf numFmtId="169" fontId="34" fillId="0" borderId="0" xfId="5" applyNumberFormat="1" applyFont="1" applyFill="1" applyAlignment="1">
      <alignment horizontal="center" vertical="center" wrapText="1"/>
    </xf>
    <xf numFmtId="169" fontId="34" fillId="0" borderId="0" xfId="2" applyNumberFormat="1" applyFont="1" applyFill="1" applyAlignment="1">
      <alignment horizontal="center" vertical="center" wrapText="1"/>
    </xf>
    <xf numFmtId="169" fontId="34" fillId="0" borderId="0" xfId="2" applyNumberFormat="1" applyFont="1" applyFill="1" applyAlignment="1">
      <alignment horizontal="center" vertical="top" wrapText="1"/>
    </xf>
    <xf numFmtId="0" fontId="45" fillId="0" borderId="0" xfId="5" applyFont="1" applyFill="1" applyAlignment="1">
      <alignment vertical="top"/>
    </xf>
    <xf numFmtId="0" fontId="45" fillId="0" borderId="0" xfId="5" applyFont="1" applyFill="1"/>
    <xf numFmtId="6" fontId="34" fillId="0" borderId="0" xfId="5" applyNumberFormat="1" applyFont="1" applyFill="1" applyAlignment="1">
      <alignment horizontal="center"/>
    </xf>
    <xf numFmtId="172" fontId="34" fillId="0" borderId="0" xfId="7" applyNumberFormat="1" applyFont="1" applyFill="1" applyBorder="1" applyAlignment="1">
      <alignment horizontal="right"/>
    </xf>
    <xf numFmtId="168" fontId="34" fillId="0" borderId="0" xfId="8" applyNumberFormat="1" applyFont="1" applyFill="1" applyBorder="1" applyAlignment="1">
      <alignment horizontal="right"/>
    </xf>
    <xf numFmtId="169" fontId="35" fillId="0" borderId="0" xfId="9" applyNumberFormat="1" applyFont="1" applyFill="1" applyAlignment="1">
      <alignment horizontal="center"/>
    </xf>
    <xf numFmtId="0" fontId="35" fillId="0" borderId="0" xfId="5" applyFont="1" applyFill="1" applyAlignment="1">
      <alignment horizontal="center"/>
    </xf>
    <xf numFmtId="0" fontId="34" fillId="0" borderId="0" xfId="5" applyFont="1" applyFill="1" applyAlignment="1">
      <alignment vertical="top"/>
    </xf>
    <xf numFmtId="43" fontId="34" fillId="0" borderId="0" xfId="6" applyFont="1" applyFill="1" applyBorder="1" applyAlignment="1">
      <alignment horizontal="right"/>
    </xf>
    <xf numFmtId="43" fontId="35" fillId="0" borderId="0" xfId="6" applyFont="1" applyFill="1" applyAlignment="1">
      <alignment horizontal="center"/>
    </xf>
    <xf numFmtId="0" fontId="42" fillId="0" borderId="0" xfId="5" applyFont="1" applyFill="1"/>
    <xf numFmtId="0" fontId="46" fillId="0" borderId="0" xfId="5" applyFont="1" applyFill="1"/>
    <xf numFmtId="0" fontId="47" fillId="0" borderId="0" xfId="5" applyFont="1" applyFill="1"/>
    <xf numFmtId="0" fontId="34" fillId="0" borderId="0" xfId="5" applyFont="1" applyFill="1" applyAlignment="1"/>
    <xf numFmtId="0" fontId="35" fillId="0" borderId="0" xfId="5" applyFont="1" applyFill="1" applyAlignment="1"/>
    <xf numFmtId="0" fontId="44" fillId="0" borderId="0" xfId="5" applyFont="1" applyFill="1" applyAlignment="1"/>
    <xf numFmtId="0" fontId="34" fillId="0" borderId="0" xfId="5" applyFont="1" applyFill="1" applyAlignment="1">
      <alignment horizontal="left" indent="5"/>
    </xf>
    <xf numFmtId="42" fontId="34" fillId="0" borderId="0" xfId="10" applyFont="1" applyFill="1"/>
    <xf numFmtId="0" fontId="45" fillId="0" borderId="0" xfId="5" applyFont="1" applyFill="1" applyBorder="1" applyAlignment="1">
      <alignment horizontal="left" indent="5"/>
    </xf>
    <xf numFmtId="0" fontId="45" fillId="0" borderId="0" xfId="5" applyFont="1" applyFill="1" applyBorder="1"/>
    <xf numFmtId="42" fontId="34" fillId="0" borderId="15" xfId="10" applyFont="1" applyFill="1" applyBorder="1" applyAlignment="1">
      <alignment horizontal="left"/>
    </xf>
    <xf numFmtId="0" fontId="34" fillId="0" borderId="0" xfId="5" applyFont="1" applyFill="1" applyAlignment="1">
      <alignment horizontal="center"/>
    </xf>
    <xf numFmtId="173" fontId="35" fillId="0" borderId="0" xfId="5" applyNumberFormat="1" applyFont="1" applyFill="1"/>
    <xf numFmtId="43" fontId="35" fillId="0" borderId="0" xfId="5" applyNumberFormat="1" applyFont="1" applyFill="1"/>
    <xf numFmtId="0" fontId="33" fillId="0" borderId="0" xfId="5" applyFont="1" applyFill="1" applyAlignment="1">
      <alignment horizontal="left" vertical="top" wrapText="1"/>
    </xf>
    <xf numFmtId="0" fontId="49" fillId="0" borderId="0" xfId="5" applyFont="1" applyFill="1" applyAlignment="1">
      <alignment horizontal="left" vertical="center"/>
    </xf>
    <xf numFmtId="0" fontId="50" fillId="0" borderId="0" xfId="5" applyFont="1" applyFill="1"/>
    <xf numFmtId="0" fontId="51" fillId="8" borderId="0" xfId="5" applyFont="1" applyFill="1" applyBorder="1"/>
    <xf numFmtId="0" fontId="52" fillId="8" borderId="0" xfId="5" applyFont="1" applyFill="1"/>
    <xf numFmtId="0" fontId="35" fillId="8" borderId="0" xfId="5" applyFont="1" applyFill="1"/>
    <xf numFmtId="0" fontId="35" fillId="0" borderId="0" xfId="5" applyFont="1"/>
    <xf numFmtId="0" fontId="53" fillId="0" borderId="0" xfId="5" applyFont="1" applyFill="1" applyBorder="1"/>
    <xf numFmtId="0" fontId="52" fillId="0" borderId="0" xfId="5" applyFont="1" applyFill="1"/>
    <xf numFmtId="0" fontId="42" fillId="0" borderId="0" xfId="5" applyFont="1" applyFill="1" applyAlignment="1">
      <alignment horizontal="center"/>
    </xf>
    <xf numFmtId="0" fontId="55" fillId="0" borderId="0" xfId="5" applyFont="1" applyFill="1"/>
    <xf numFmtId="0" fontId="34" fillId="0" borderId="0" xfId="5" applyFont="1" applyFill="1" applyAlignment="1">
      <alignment horizontal="center" vertical="center" wrapText="1"/>
    </xf>
    <xf numFmtId="174" fontId="35" fillId="0" borderId="0" xfId="5" applyNumberFormat="1" applyFont="1" applyFill="1"/>
    <xf numFmtId="0" fontId="34" fillId="0" borderId="0" xfId="5" applyFont="1" applyFill="1" applyAlignment="1">
      <alignment horizontal="right"/>
    </xf>
    <xf numFmtId="0" fontId="34" fillId="0" borderId="0" xfId="5" applyFont="1" applyFill="1" applyAlignment="1">
      <alignment vertical="center"/>
    </xf>
    <xf numFmtId="0" fontId="56" fillId="0" borderId="16" xfId="5" applyFont="1" applyFill="1" applyBorder="1" applyAlignment="1">
      <alignment horizontal="center" vertical="center"/>
    </xf>
    <xf numFmtId="0" fontId="47" fillId="0" borderId="0" xfId="5" applyFont="1" applyFill="1" applyAlignment="1"/>
    <xf numFmtId="0" fontId="56" fillId="0" borderId="16" xfId="5" applyFont="1" applyFill="1" applyBorder="1" applyAlignment="1">
      <alignment horizontal="left" vertical="center"/>
    </xf>
    <xf numFmtId="0" fontId="56" fillId="0" borderId="16" xfId="5" applyFont="1" applyFill="1" applyBorder="1" applyAlignment="1">
      <alignment horizontal="center" vertical="center"/>
    </xf>
    <xf numFmtId="0" fontId="58" fillId="0" borderId="16" xfId="5" applyFont="1" applyFill="1" applyBorder="1" applyAlignment="1">
      <alignment horizontal="center" vertical="center"/>
    </xf>
    <xf numFmtId="0" fontId="56" fillId="0" borderId="16" xfId="5" applyFont="1" applyFill="1" applyBorder="1" applyAlignment="1">
      <alignment horizontal="center" vertical="center" wrapText="1"/>
    </xf>
    <xf numFmtId="0" fontId="56" fillId="0" borderId="16" xfId="5" applyFont="1" applyFill="1" applyBorder="1" applyAlignment="1">
      <alignment horizontal="center" vertical="top" wrapText="1"/>
    </xf>
    <xf numFmtId="0" fontId="59" fillId="0" borderId="0" xfId="5" applyFont="1" applyFill="1"/>
    <xf numFmtId="0" fontId="60" fillId="0" borderId="0" xfId="5" applyFont="1" applyFill="1" applyAlignment="1">
      <alignment horizontal="center"/>
    </xf>
    <xf numFmtId="0" fontId="34" fillId="0" borderId="0" xfId="5" applyFont="1" applyFill="1" applyBorder="1" applyAlignment="1">
      <alignment horizontal="right" vertical="center"/>
    </xf>
    <xf numFmtId="0" fontId="34" fillId="0" borderId="0" xfId="5" applyFont="1" applyFill="1" applyBorder="1" applyAlignment="1">
      <alignment horizontal="left" vertical="top" wrapText="1"/>
    </xf>
    <xf numFmtId="0" fontId="34" fillId="0" borderId="0" xfId="5" applyFont="1" applyFill="1" applyBorder="1" applyAlignment="1">
      <alignment horizontal="center" vertical="center"/>
    </xf>
    <xf numFmtId="0" fontId="34" fillId="0" borderId="16" xfId="5" applyFont="1" applyFill="1" applyBorder="1" applyAlignment="1">
      <alignment horizontal="center" vertical="center"/>
    </xf>
    <xf numFmtId="0" fontId="34" fillId="0" borderId="16" xfId="5" applyFont="1" applyFill="1" applyBorder="1" applyAlignment="1">
      <alignment horizontal="left" vertical="top" wrapText="1"/>
    </xf>
    <xf numFmtId="0" fontId="34" fillId="0" borderId="0" xfId="5" applyFont="1" applyFill="1" applyBorder="1" applyAlignment="1">
      <alignment vertical="top" wrapText="1"/>
    </xf>
    <xf numFmtId="0" fontId="34" fillId="0" borderId="17" xfId="5" applyFont="1" applyFill="1" applyBorder="1" applyAlignment="1">
      <alignment horizontal="center" vertical="center" wrapText="1"/>
    </xf>
    <xf numFmtId="0" fontId="34" fillId="0" borderId="0" xfId="5" applyFont="1" applyFill="1" applyBorder="1" applyAlignment="1">
      <alignment vertical="top" wrapText="1"/>
    </xf>
    <xf numFmtId="0" fontId="34" fillId="0" borderId="0" xfId="5" applyFont="1" applyFill="1" applyBorder="1"/>
    <xf numFmtId="0" fontId="34" fillId="0" borderId="16" xfId="5" applyFont="1" applyFill="1" applyBorder="1" applyAlignment="1">
      <alignment vertical="top" wrapText="1"/>
    </xf>
    <xf numFmtId="0" fontId="34" fillId="0" borderId="16" xfId="5" applyFont="1" applyFill="1" applyBorder="1"/>
    <xf numFmtId="0" fontId="34" fillId="0" borderId="0" xfId="5" applyFont="1" applyFill="1" applyBorder="1" applyAlignment="1">
      <alignment vertical="top"/>
    </xf>
    <xf numFmtId="0" fontId="34" fillId="0" borderId="16" xfId="5" applyFont="1" applyFill="1" applyBorder="1" applyAlignment="1">
      <alignment horizontal="center" vertical="center" wrapText="1"/>
    </xf>
    <xf numFmtId="0" fontId="34" fillId="0" borderId="0" xfId="5" applyFont="1" applyFill="1" applyBorder="1" applyAlignment="1">
      <alignment horizontal="left" vertical="top" wrapText="1"/>
    </xf>
    <xf numFmtId="0" fontId="34" fillId="0" borderId="0" xfId="5" applyFont="1" applyFill="1" applyBorder="1" applyAlignment="1">
      <alignment horizontal="center" vertical="center" wrapText="1"/>
    </xf>
    <xf numFmtId="0" fontId="33" fillId="0" borderId="0" xfId="5" applyFont="1" applyFill="1"/>
    <xf numFmtId="0" fontId="33" fillId="0" borderId="0" xfId="5" applyFont="1" applyFill="1" applyAlignment="1">
      <alignment vertical="top"/>
    </xf>
    <xf numFmtId="0" fontId="52" fillId="8" borderId="0" xfId="5" applyFont="1" applyFill="1" applyBorder="1"/>
    <xf numFmtId="0" fontId="35" fillId="8" borderId="0" xfId="5" applyFont="1" applyFill="1" applyBorder="1"/>
    <xf numFmtId="0" fontId="44" fillId="0" borderId="0" xfId="5" applyFont="1" applyFill="1" applyBorder="1"/>
    <xf numFmtId="0" fontId="37" fillId="0" borderId="0" xfId="5" applyFont="1" applyFill="1" applyBorder="1"/>
    <xf numFmtId="0" fontId="51" fillId="0" borderId="0" xfId="5" applyFont="1" applyFill="1" applyBorder="1"/>
    <xf numFmtId="0" fontId="52" fillId="0" borderId="0" xfId="5" applyFont="1" applyFill="1" applyBorder="1"/>
    <xf numFmtId="0" fontId="35" fillId="0" borderId="0" xfId="5" applyFont="1" applyFill="1" applyBorder="1"/>
    <xf numFmtId="0" fontId="34" fillId="0" borderId="0" xfId="5" applyFont="1" applyFill="1" applyBorder="1" applyAlignment="1">
      <alignment vertical="center"/>
    </xf>
    <xf numFmtId="0" fontId="34" fillId="0" borderId="0" xfId="5" applyFont="1" applyFill="1" applyAlignment="1">
      <alignment horizontal="left" vertical="top"/>
    </xf>
    <xf numFmtId="0" fontId="34" fillId="0" borderId="16" xfId="5" applyFont="1" applyFill="1" applyBorder="1" applyAlignment="1">
      <alignment horizontal="left" vertical="top"/>
    </xf>
    <xf numFmtId="0" fontId="34" fillId="0" borderId="17" xfId="5" applyFont="1" applyFill="1" applyBorder="1" applyAlignment="1">
      <alignment vertical="center"/>
    </xf>
    <xf numFmtId="0" fontId="34" fillId="0" borderId="17" xfId="5" applyFont="1" applyFill="1" applyBorder="1" applyAlignment="1">
      <alignment vertical="top"/>
    </xf>
    <xf numFmtId="0" fontId="34" fillId="0" borderId="17" xfId="5" applyFont="1" applyFill="1" applyBorder="1"/>
    <xf numFmtId="0" fontId="34" fillId="0" borderId="17" xfId="5" applyFont="1" applyFill="1" applyBorder="1" applyAlignment="1">
      <alignment horizontal="center" vertical="center"/>
    </xf>
    <xf numFmtId="0" fontId="34" fillId="0" borderId="0" xfId="5" applyFont="1" applyFill="1" applyAlignment="1">
      <alignment vertical="top" wrapText="1"/>
    </xf>
    <xf numFmtId="0" fontId="34" fillId="0" borderId="16" xfId="5" applyFont="1" applyFill="1" applyBorder="1" applyAlignment="1">
      <alignment vertical="top"/>
    </xf>
    <xf numFmtId="0" fontId="34" fillId="0" borderId="0" xfId="5" applyFont="1" applyFill="1" applyAlignment="1">
      <alignment vertical="top" wrapText="1"/>
    </xf>
    <xf numFmtId="0" fontId="34" fillId="0" borderId="16" xfId="5" applyFont="1" applyFill="1" applyBorder="1" applyAlignment="1">
      <alignment vertical="top" wrapText="1"/>
    </xf>
    <xf numFmtId="0" fontId="34" fillId="0" borderId="16" xfId="5" applyFont="1" applyFill="1" applyBorder="1" applyAlignment="1">
      <alignment horizontal="left" vertical="center" wrapText="1"/>
    </xf>
    <xf numFmtId="0" fontId="34" fillId="0" borderId="0" xfId="5" applyFont="1" applyFill="1" applyBorder="1" applyAlignment="1">
      <alignment horizontal="center"/>
    </xf>
    <xf numFmtId="0" fontId="34" fillId="0" borderId="0" xfId="5" applyFont="1"/>
    <xf numFmtId="0" fontId="34" fillId="0" borderId="0" xfId="5" applyFont="1" applyBorder="1" applyAlignment="1"/>
    <xf numFmtId="0" fontId="34" fillId="0" borderId="0" xfId="5" applyFont="1" applyFill="1" applyAlignment="1">
      <alignment horizontal="right" vertical="top"/>
    </xf>
    <xf numFmtId="0" fontId="34" fillId="0" borderId="0" xfId="5" applyFont="1" applyFill="1" applyAlignment="1">
      <alignment horizontal="right" vertical="center"/>
    </xf>
    <xf numFmtId="0" fontId="34" fillId="0" borderId="16" xfId="5" applyFont="1" applyFill="1" applyBorder="1" applyAlignment="1">
      <alignment horizontal="right" vertical="top"/>
    </xf>
    <xf numFmtId="0" fontId="25" fillId="0" borderId="0" xfId="5" applyFont="1" applyAlignment="1">
      <alignment vertical="center"/>
    </xf>
    <xf numFmtId="0" fontId="34" fillId="0" borderId="0" xfId="5" applyFont="1" applyFill="1" applyBorder="1" applyAlignment="1">
      <alignment horizontal="right" vertical="center" wrapText="1"/>
    </xf>
    <xf numFmtId="0" fontId="34" fillId="0" borderId="0" xfId="5" applyFont="1" applyFill="1" applyBorder="1" applyAlignment="1">
      <alignment horizontal="center" vertical="top" wrapText="1"/>
    </xf>
    <xf numFmtId="0" fontId="35" fillId="0" borderId="0" xfId="5" applyFont="1" applyFill="1" applyAlignment="1">
      <alignment vertical="top"/>
    </xf>
    <xf numFmtId="0" fontId="34" fillId="0" borderId="16" xfId="5" applyFont="1" applyFill="1" applyBorder="1" applyAlignment="1">
      <alignment horizontal="center"/>
    </xf>
    <xf numFmtId="0" fontId="34" fillId="0" borderId="17" xfId="5" applyFont="1" applyFill="1" applyBorder="1" applyAlignment="1">
      <alignment horizontal="center"/>
    </xf>
    <xf numFmtId="17" fontId="34" fillId="0" borderId="0" xfId="5" applyNumberFormat="1" applyFont="1" applyFill="1" applyBorder="1" applyAlignment="1">
      <alignment horizontal="center"/>
    </xf>
    <xf numFmtId="0" fontId="34" fillId="0" borderId="16" xfId="5" applyFont="1" applyFill="1" applyBorder="1" applyAlignment="1">
      <alignment vertical="center"/>
    </xf>
    <xf numFmtId="17" fontId="34" fillId="0" borderId="16" xfId="5" applyNumberFormat="1" applyFont="1" applyFill="1" applyBorder="1" applyAlignment="1">
      <alignment horizontal="center"/>
    </xf>
    <xf numFmtId="0" fontId="34" fillId="0" borderId="0" xfId="5" applyFont="1" applyFill="1" applyAlignment="1">
      <alignment horizontal="left" vertical="top" indent="2"/>
    </xf>
    <xf numFmtId="0" fontId="34" fillId="0" borderId="0" xfId="5" applyFont="1" applyFill="1" applyAlignment="1">
      <alignment horizontal="right" vertical="center" wrapText="1"/>
    </xf>
    <xf numFmtId="0" fontId="34" fillId="0" borderId="0" xfId="5" applyFont="1" applyFill="1" applyAlignment="1">
      <alignment horizontal="left"/>
    </xf>
    <xf numFmtId="0" fontId="34" fillId="0" borderId="0" xfId="5" applyFont="1" applyFill="1" applyAlignment="1">
      <alignment horizontal="left" vertical="center"/>
    </xf>
    <xf numFmtId="0" fontId="34" fillId="0" borderId="0" xfId="5" applyFont="1" applyFill="1" applyBorder="1" applyAlignment="1"/>
    <xf numFmtId="0" fontId="34" fillId="0" borderId="0" xfId="5" applyFont="1" applyFill="1" applyAlignment="1">
      <alignment wrapText="1"/>
    </xf>
    <xf numFmtId="0" fontId="34" fillId="0" borderId="16" xfId="5" applyFont="1" applyBorder="1" applyAlignment="1">
      <alignment horizontal="center"/>
    </xf>
    <xf numFmtId="0" fontId="34" fillId="0" borderId="16" xfId="5" applyFont="1" applyBorder="1"/>
    <xf numFmtId="0" fontId="49" fillId="0" borderId="0" xfId="5" applyFont="1" applyFill="1" applyAlignment="1">
      <alignment horizontal="left" vertical="top"/>
    </xf>
    <xf numFmtId="0" fontId="33" fillId="0" borderId="0" xfId="5" applyFont="1" applyFill="1" applyAlignment="1">
      <alignment horizontal="left" vertical="top"/>
    </xf>
    <xf numFmtId="0" fontId="61" fillId="0" borderId="0" xfId="5" applyFont="1" applyFill="1" applyAlignment="1">
      <alignment horizontal="left" vertical="top"/>
    </xf>
    <xf numFmtId="0" fontId="46" fillId="0" borderId="0" xfId="5" applyFont="1" applyFill="1" applyAlignment="1">
      <alignment horizontal="left" vertical="center"/>
    </xf>
    <xf numFmtId="0" fontId="35" fillId="0" borderId="0" xfId="5" applyFont="1" applyFill="1" applyBorder="1" applyAlignment="1">
      <alignment wrapText="1"/>
    </xf>
    <xf numFmtId="0" fontId="35" fillId="0" borderId="0" xfId="5" applyFont="1" applyFill="1" applyAlignment="1">
      <alignment wrapText="1"/>
    </xf>
    <xf numFmtId="0" fontId="35" fillId="0" borderId="0" xfId="5" applyFont="1" applyFill="1" applyAlignment="1">
      <alignment horizontal="right" vertical="center"/>
    </xf>
    <xf numFmtId="0" fontId="62" fillId="0" borderId="0" xfId="5" applyFont="1" applyFill="1" applyBorder="1" applyAlignment="1">
      <alignment horizontal="center"/>
    </xf>
    <xf numFmtId="0" fontId="35" fillId="0" borderId="0" xfId="5" applyFont="1" applyBorder="1" applyAlignment="1">
      <alignment horizontal="center"/>
    </xf>
    <xf numFmtId="0" fontId="34" fillId="0" borderId="0" xfId="5" applyFont="1" applyFill="1" applyAlignment="1">
      <alignment horizontal="left" vertical="top"/>
    </xf>
    <xf numFmtId="0" fontId="45" fillId="0" borderId="16" xfId="5" applyFont="1" applyFill="1" applyBorder="1" applyAlignment="1">
      <alignment horizontal="center"/>
    </xf>
    <xf numFmtId="0" fontId="45" fillId="0" borderId="16" xfId="5" applyFont="1" applyBorder="1" applyAlignment="1">
      <alignment horizontal="center"/>
    </xf>
    <xf numFmtId="0" fontId="34" fillId="0" borderId="0" xfId="5" applyFont="1" applyAlignment="1">
      <alignment horizontal="center"/>
    </xf>
    <xf numFmtId="0" fontId="33" fillId="0" borderId="0" xfId="5" applyFont="1" applyFill="1" applyAlignment="1">
      <alignment horizontal="left" vertical="top" indent="2"/>
    </xf>
    <xf numFmtId="0" fontId="33" fillId="0" borderId="0" xfId="5" applyFont="1" applyFill="1" applyAlignment="1">
      <alignment wrapText="1"/>
    </xf>
    <xf numFmtId="0" fontId="33" fillId="0" borderId="0" xfId="5" applyFont="1" applyFill="1" applyAlignment="1">
      <alignment horizontal="right" vertical="center"/>
    </xf>
    <xf numFmtId="0" fontId="33" fillId="0" borderId="0" xfId="5" applyFont="1" applyFill="1" applyAlignment="1">
      <alignment horizontal="center" vertical="center"/>
    </xf>
    <xf numFmtId="0" fontId="33" fillId="0" borderId="0" xfId="5" applyFont="1" applyFill="1" applyAlignment="1">
      <alignment horizontal="left" vertical="center" wrapText="1"/>
    </xf>
    <xf numFmtId="0" fontId="35" fillId="0" borderId="0" xfId="5" applyFont="1" applyFill="1" applyAlignment="1">
      <alignment horizontal="center" vertical="center"/>
    </xf>
    <xf numFmtId="0" fontId="35" fillId="0" borderId="0" xfId="5" applyFont="1" applyAlignment="1">
      <alignment horizontal="center"/>
    </xf>
    <xf numFmtId="0" fontId="33" fillId="0" borderId="0" xfId="5" applyFont="1" applyFill="1" applyAlignment="1">
      <alignment horizontal="left" vertical="top"/>
    </xf>
    <xf numFmtId="0" fontId="34" fillId="0" borderId="0" xfId="5" applyFont="1" applyFill="1" applyAlignment="1">
      <alignment horizontal="left" indent="3"/>
    </xf>
    <xf numFmtId="0" fontId="45" fillId="0" borderId="0" xfId="5" applyFont="1"/>
    <xf numFmtId="172" fontId="45" fillId="0" borderId="0" xfId="7" applyNumberFormat="1" applyFont="1" applyBorder="1"/>
    <xf numFmtId="0" fontId="34" fillId="0" borderId="0" xfId="5" applyFont="1" applyBorder="1"/>
    <xf numFmtId="0" fontId="34" fillId="0" borderId="0" xfId="5" applyFont="1" applyAlignment="1"/>
    <xf numFmtId="172" fontId="34" fillId="0" borderId="0" xfId="5" applyNumberFormat="1" applyFont="1" applyFill="1"/>
    <xf numFmtId="168" fontId="34" fillId="0" borderId="0" xfId="6" applyNumberFormat="1" applyFont="1" applyFill="1" applyAlignment="1">
      <alignment horizontal="left"/>
    </xf>
    <xf numFmtId="0" fontId="34" fillId="0" borderId="0" xfId="5" applyFont="1" applyAlignment="1">
      <alignment horizontal="left" indent="3"/>
    </xf>
    <xf numFmtId="0" fontId="34" fillId="0" borderId="0" xfId="5" applyFont="1" applyAlignment="1">
      <alignment horizontal="left" indent="2"/>
    </xf>
    <xf numFmtId="168" fontId="34" fillId="0" borderId="0" xfId="6" applyNumberFormat="1" applyFont="1" applyFill="1"/>
    <xf numFmtId="10" fontId="34" fillId="0" borderId="0" xfId="9" applyNumberFormat="1" applyFont="1" applyFill="1" applyAlignment="1">
      <alignment horizontal="right"/>
    </xf>
    <xf numFmtId="168" fontId="34" fillId="0" borderId="0" xfId="6" applyNumberFormat="1" applyFont="1"/>
    <xf numFmtId="10" fontId="34" fillId="0" borderId="0" xfId="5" applyNumberFormat="1" applyFont="1" applyAlignment="1">
      <alignment horizontal="right"/>
    </xf>
    <xf numFmtId="10" fontId="34" fillId="0" borderId="0" xfId="2" applyNumberFormat="1" applyFont="1" applyAlignment="1"/>
    <xf numFmtId="0" fontId="34" fillId="0" borderId="0" xfId="5" applyFont="1" applyAlignment="1">
      <alignment horizontal="left"/>
    </xf>
    <xf numFmtId="168" fontId="34" fillId="0" borderId="0" xfId="6" applyNumberFormat="1" applyFont="1" applyAlignment="1"/>
    <xf numFmtId="10" fontId="34" fillId="0" borderId="0" xfId="5" applyNumberFormat="1" applyFont="1"/>
    <xf numFmtId="0" fontId="35" fillId="0" borderId="0" xfId="5" applyFont="1" applyAlignment="1"/>
    <xf numFmtId="0" fontId="45" fillId="0" borderId="0" xfId="5" applyFont="1" applyAlignment="1">
      <alignment horizontal="left" indent="3"/>
    </xf>
    <xf numFmtId="0" fontId="45" fillId="0" borderId="0" xfId="5" applyFont="1" applyAlignment="1">
      <alignment horizontal="left"/>
    </xf>
    <xf numFmtId="172" fontId="45" fillId="0" borderId="15" xfId="7" applyNumberFormat="1" applyFont="1" applyBorder="1"/>
    <xf numFmtId="0" fontId="45" fillId="0" borderId="0" xfId="5" applyFont="1" applyAlignment="1">
      <alignment horizontal="center"/>
    </xf>
    <xf numFmtId="0" fontId="59" fillId="0" borderId="0" xfId="5" applyFont="1"/>
    <xf numFmtId="0" fontId="25" fillId="0" borderId="0" xfId="5" applyFont="1" applyFill="1" applyAlignment="1">
      <alignment vertical="top"/>
    </xf>
    <xf numFmtId="0" fontId="53" fillId="8" borderId="0" xfId="5" applyFont="1" applyFill="1" applyBorder="1"/>
    <xf numFmtId="172" fontId="45" fillId="0" borderId="0" xfId="5" applyNumberFormat="1" applyFont="1" applyFill="1"/>
    <xf numFmtId="0" fontId="45" fillId="0" borderId="0" xfId="5" applyFont="1" applyFill="1" applyAlignment="1">
      <alignment horizontal="left" indent="3"/>
    </xf>
    <xf numFmtId="172" fontId="45" fillId="0" borderId="15" xfId="7" applyNumberFormat="1" applyFont="1" applyFill="1" applyBorder="1"/>
    <xf numFmtId="0" fontId="45" fillId="0" borderId="0" xfId="5" applyFont="1" applyFill="1" applyAlignment="1">
      <alignment horizontal="center"/>
    </xf>
    <xf numFmtId="43" fontId="34" fillId="0" borderId="0" xfId="9" applyNumberFormat="1" applyFont="1" applyFill="1" applyAlignment="1">
      <alignment horizontal="center" vertical="center"/>
    </xf>
    <xf numFmtId="0" fontId="63" fillId="0" borderId="0" xfId="5" applyFont="1" applyFill="1"/>
    <xf numFmtId="0" fontId="63" fillId="0" borderId="0" xfId="5" applyFont="1" applyFill="1" applyAlignment="1">
      <alignment horizontal="center"/>
    </xf>
    <xf numFmtId="0" fontId="44" fillId="8" borderId="0" xfId="5" applyFont="1" applyFill="1"/>
    <xf numFmtId="0" fontId="44" fillId="0" borderId="0" xfId="5" applyFont="1"/>
    <xf numFmtId="0" fontId="35" fillId="0" borderId="0" xfId="5" applyFont="1" applyAlignment="1">
      <alignment vertical="center"/>
    </xf>
    <xf numFmtId="0" fontId="44" fillId="0" borderId="0" xfId="5" applyFont="1" applyFill="1" applyAlignment="1">
      <alignment vertical="top"/>
    </xf>
    <xf numFmtId="172" fontId="34" fillId="0" borderId="0" xfId="7" applyNumberFormat="1" applyFont="1" applyFill="1" applyAlignment="1">
      <alignment horizontal="center"/>
    </xf>
    <xf numFmtId="3" fontId="34" fillId="0" borderId="0" xfId="7" applyNumberFormat="1" applyFont="1" applyFill="1" applyAlignment="1">
      <alignment horizontal="center"/>
    </xf>
    <xf numFmtId="5" fontId="34" fillId="0" borderId="0" xfId="7" applyNumberFormat="1" applyFont="1" applyFill="1" applyAlignment="1">
      <alignment horizontal="center"/>
    </xf>
    <xf numFmtId="172" fontId="35" fillId="0" borderId="0" xfId="5" applyNumberFormat="1" applyFont="1"/>
    <xf numFmtId="0" fontId="64" fillId="0" borderId="0" xfId="5" applyFont="1" applyFill="1"/>
    <xf numFmtId="10" fontId="34" fillId="0" borderId="0" xfId="9" applyNumberFormat="1" applyFont="1" applyFill="1" applyAlignment="1">
      <alignment horizontal="center"/>
    </xf>
    <xf numFmtId="2" fontId="34" fillId="0" borderId="0" xfId="5" applyNumberFormat="1" applyFont="1" applyFill="1" applyAlignment="1">
      <alignment horizontal="center"/>
    </xf>
    <xf numFmtId="0" fontId="49" fillId="0" borderId="0" xfId="5" applyFont="1"/>
    <xf numFmtId="0" fontId="59" fillId="0" borderId="0" xfId="5" applyFont="1" applyFill="1" applyAlignment="1">
      <alignment vertical="top"/>
    </xf>
    <xf numFmtId="2" fontId="59" fillId="0" borderId="0" xfId="5" applyNumberFormat="1" applyFont="1" applyFill="1" applyAlignment="1">
      <alignment horizontal="center"/>
    </xf>
    <xf numFmtId="0" fontId="33" fillId="0" borderId="0" xfId="5" applyFont="1"/>
    <xf numFmtId="0" fontId="62" fillId="0" borderId="0" xfId="5" applyFont="1" applyFill="1" applyBorder="1"/>
    <xf numFmtId="0" fontId="42" fillId="0" borderId="0" xfId="5" applyFont="1" applyFill="1" applyBorder="1" applyAlignment="1">
      <alignment horizontal="right"/>
    </xf>
    <xf numFmtId="3" fontId="34" fillId="0" borderId="0" xfId="5" applyNumberFormat="1" applyFont="1" applyFill="1" applyAlignment="1">
      <alignment horizontal="right"/>
    </xf>
    <xf numFmtId="9" fontId="34" fillId="0" borderId="0" xfId="9" applyFont="1" applyFill="1" applyAlignment="1">
      <alignment horizontal="right"/>
    </xf>
    <xf numFmtId="0" fontId="42" fillId="0" borderId="0" xfId="5" applyFont="1" applyFill="1" applyBorder="1" applyAlignment="1">
      <alignment horizontal="left"/>
    </xf>
    <xf numFmtId="0" fontId="42" fillId="0" borderId="0" xfId="5" applyFont="1" applyFill="1" applyBorder="1" applyAlignment="1">
      <alignment horizontal="center"/>
    </xf>
    <xf numFmtId="0" fontId="47" fillId="0" borderId="0" xfId="5" applyFont="1" applyFill="1" applyBorder="1" applyAlignment="1">
      <alignment horizontal="center"/>
    </xf>
    <xf numFmtId="0" fontId="66" fillId="0" borderId="0" xfId="5" applyFont="1"/>
    <xf numFmtId="0" fontId="66" fillId="0" borderId="0" xfId="5" applyFont="1" applyFill="1"/>
    <xf numFmtId="3" fontId="34" fillId="0" borderId="0" xfId="5" applyNumberFormat="1" applyFont="1" applyFill="1" applyBorder="1" applyAlignment="1">
      <alignment horizontal="right"/>
    </xf>
    <xf numFmtId="10" fontId="34" fillId="0" borderId="0" xfId="5" applyNumberFormat="1" applyFont="1" applyFill="1" applyBorder="1" applyAlignment="1">
      <alignment horizontal="right"/>
    </xf>
    <xf numFmtId="3" fontId="45" fillId="0" borderId="15" xfId="5" applyNumberFormat="1" applyFont="1" applyFill="1" applyBorder="1" applyAlignment="1">
      <alignment horizontal="right"/>
    </xf>
    <xf numFmtId="10" fontId="45" fillId="0" borderId="15" xfId="5" applyNumberFormat="1" applyFont="1" applyFill="1" applyBorder="1" applyAlignment="1">
      <alignment horizontal="right"/>
    </xf>
    <xf numFmtId="168" fontId="45" fillId="0" borderId="15" xfId="6" applyNumberFormat="1" applyFont="1" applyFill="1" applyBorder="1" applyAlignment="1">
      <alignment horizontal="right"/>
    </xf>
    <xf numFmtId="10" fontId="63" fillId="0" borderId="0" xfId="5" applyNumberFormat="1" applyFont="1" applyFill="1" applyBorder="1" applyAlignment="1">
      <alignment horizontal="center"/>
    </xf>
    <xf numFmtId="0" fontId="63" fillId="0" borderId="0" xfId="5" applyFont="1" applyFill="1" applyBorder="1"/>
    <xf numFmtId="0" fontId="63" fillId="0" borderId="0" xfId="5" applyFont="1" applyFill="1" applyBorder="1" applyAlignment="1">
      <alignment horizontal="center"/>
    </xf>
    <xf numFmtId="0" fontId="42" fillId="0" borderId="0" xfId="5" applyFont="1" applyFill="1" applyBorder="1" applyAlignment="1"/>
    <xf numFmtId="3" fontId="45" fillId="0" borderId="15" xfId="5" applyNumberFormat="1" applyFont="1" applyFill="1" applyBorder="1"/>
    <xf numFmtId="10" fontId="45" fillId="0" borderId="15" xfId="5" applyNumberFormat="1" applyFont="1" applyFill="1" applyBorder="1"/>
    <xf numFmtId="168" fontId="45" fillId="0" borderId="15" xfId="6" applyNumberFormat="1" applyFont="1" applyFill="1" applyBorder="1"/>
    <xf numFmtId="168" fontId="66" fillId="0" borderId="0" xfId="1" applyNumberFormat="1" applyFont="1"/>
    <xf numFmtId="168" fontId="35" fillId="0" borderId="0" xfId="1" applyNumberFormat="1" applyFont="1"/>
    <xf numFmtId="16" fontId="35" fillId="0" borderId="0" xfId="5" applyNumberFormat="1" applyFont="1" applyFill="1"/>
    <xf numFmtId="43" fontId="35" fillId="0" borderId="0" xfId="1" applyFont="1" applyFill="1"/>
    <xf numFmtId="3" fontId="45" fillId="9" borderId="15" xfId="5" applyNumberFormat="1" applyFont="1" applyFill="1" applyBorder="1"/>
    <xf numFmtId="10" fontId="45" fillId="9" borderId="15" xfId="5" applyNumberFormat="1" applyFont="1" applyFill="1" applyBorder="1"/>
    <xf numFmtId="168" fontId="45" fillId="9" borderId="15" xfId="6" applyNumberFormat="1" applyFont="1" applyFill="1" applyBorder="1"/>
    <xf numFmtId="10" fontId="63" fillId="0" borderId="0" xfId="5" applyNumberFormat="1" applyFont="1" applyFill="1" applyBorder="1"/>
    <xf numFmtId="0" fontId="31" fillId="0" borderId="0" xfId="5" applyFont="1" applyFill="1" applyBorder="1"/>
    <xf numFmtId="0" fontId="67" fillId="0" borderId="0" xfId="5" applyFont="1" applyFill="1" applyBorder="1" applyAlignment="1">
      <alignment vertical="top"/>
    </xf>
    <xf numFmtId="0" fontId="31" fillId="0" borderId="18" xfId="5" applyFont="1" applyFill="1" applyBorder="1"/>
    <xf numFmtId="0" fontId="42" fillId="0" borderId="0" xfId="5" applyFont="1" applyBorder="1" applyAlignment="1"/>
    <xf numFmtId="0" fontId="42" fillId="0" borderId="0" xfId="5" applyFont="1" applyBorder="1" applyAlignment="1">
      <alignment horizontal="right"/>
    </xf>
    <xf numFmtId="0" fontId="64" fillId="0" borderId="0" xfId="5" applyFont="1" applyFill="1" applyBorder="1"/>
    <xf numFmtId="0" fontId="45" fillId="0" borderId="16" xfId="5" applyFont="1" applyBorder="1" applyAlignment="1">
      <alignment horizontal="center" wrapText="1"/>
    </xf>
    <xf numFmtId="0" fontId="42" fillId="0" borderId="0" xfId="5" applyFont="1" applyBorder="1" applyAlignment="1">
      <alignment horizontal="right" indent="1"/>
    </xf>
    <xf numFmtId="0" fontId="42" fillId="0" borderId="0" xfId="5" applyFont="1" applyFill="1" applyBorder="1" applyAlignment="1">
      <alignment horizontal="right" indent="1"/>
    </xf>
    <xf numFmtId="0" fontId="35" fillId="0" borderId="0" xfId="5" applyFont="1" applyBorder="1"/>
    <xf numFmtId="168" fontId="45" fillId="0" borderId="0" xfId="6" applyNumberFormat="1" applyFont="1" applyBorder="1"/>
    <xf numFmtId="0" fontId="25" fillId="0" borderId="0" xfId="5" applyFont="1" applyBorder="1"/>
    <xf numFmtId="168" fontId="45" fillId="0" borderId="15" xfId="6" applyNumberFormat="1" applyFont="1" applyBorder="1"/>
    <xf numFmtId="0" fontId="70" fillId="0" borderId="0" xfId="5" applyFont="1" applyFill="1" applyAlignment="1">
      <alignment wrapText="1"/>
    </xf>
    <xf numFmtId="0" fontId="71" fillId="0" borderId="0" xfId="5" applyFont="1" applyAlignment="1">
      <alignment wrapText="1"/>
    </xf>
    <xf numFmtId="0" fontId="40" fillId="8" borderId="0" xfId="5" applyFont="1" applyFill="1"/>
    <xf numFmtId="10" fontId="34" fillId="0" borderId="0" xfId="9" applyNumberFormat="1" applyFont="1"/>
    <xf numFmtId="10" fontId="25" fillId="0" borderId="0" xfId="2" applyNumberFormat="1" applyFont="1"/>
    <xf numFmtId="10" fontId="45" fillId="0" borderId="15" xfId="5" applyNumberFormat="1" applyFont="1" applyBorder="1"/>
    <xf numFmtId="0" fontId="31" fillId="0" borderId="0" xfId="5" applyFont="1" applyFill="1" applyBorder="1" applyAlignment="1">
      <alignment horizontal="center"/>
    </xf>
    <xf numFmtId="0" fontId="51" fillId="0" borderId="0" xfId="5" applyFont="1" applyFill="1" applyBorder="1" applyAlignment="1">
      <alignment horizontal="center"/>
    </xf>
    <xf numFmtId="0" fontId="42" fillId="0" borderId="0" xfId="5" applyFont="1" applyAlignment="1">
      <alignment horizontal="center" vertical="center"/>
    </xf>
    <xf numFmtId="0" fontId="42" fillId="0" borderId="0" xfId="5" applyFont="1"/>
    <xf numFmtId="0" fontId="42" fillId="0" borderId="0" xfId="5" applyFont="1" applyAlignment="1">
      <alignment horizontal="center" vertical="center" wrapText="1"/>
    </xf>
    <xf numFmtId="0" fontId="45" fillId="0" borderId="0" xfId="5" applyFont="1" applyAlignment="1"/>
    <xf numFmtId="168" fontId="34" fillId="0" borderId="0" xfId="8" applyNumberFormat="1" applyFont="1"/>
    <xf numFmtId="10" fontId="34" fillId="0" borderId="0" xfId="11" applyNumberFormat="1" applyFont="1"/>
    <xf numFmtId="0" fontId="45" fillId="0" borderId="0" xfId="5" applyFont="1" applyAlignment="1">
      <alignment horizontal="left" wrapText="1"/>
    </xf>
    <xf numFmtId="10" fontId="45" fillId="0" borderId="15" xfId="9" applyNumberFormat="1" applyFont="1" applyBorder="1"/>
    <xf numFmtId="10" fontId="45" fillId="0" borderId="0" xfId="9" applyNumberFormat="1" applyFont="1" applyBorder="1"/>
    <xf numFmtId="10" fontId="45" fillId="0" borderId="15" xfId="9" applyNumberFormat="1" applyFont="1" applyFill="1" applyBorder="1"/>
    <xf numFmtId="168" fontId="45" fillId="0" borderId="15" xfId="5" applyNumberFormat="1" applyFont="1" applyBorder="1" applyAlignment="1">
      <alignment horizontal="center" wrapText="1"/>
    </xf>
    <xf numFmtId="10" fontId="45" fillId="0" borderId="15" xfId="5" applyNumberFormat="1" applyFont="1" applyBorder="1" applyAlignment="1">
      <alignment horizontal="right"/>
    </xf>
    <xf numFmtId="37" fontId="45" fillId="0" borderId="15" xfId="6" applyNumberFormat="1" applyFont="1" applyBorder="1"/>
    <xf numFmtId="0" fontId="72" fillId="0" borderId="0" xfId="0" applyFont="1" applyAlignment="1">
      <alignment horizontal="left" vertical="top" wrapText="1"/>
    </xf>
    <xf numFmtId="0" fontId="7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74" fillId="0" borderId="0" xfId="0" applyFont="1" applyFill="1" applyBorder="1" applyAlignment="1">
      <alignment horizontal="left" vertical="center" wrapText="1"/>
    </xf>
    <xf numFmtId="0" fontId="9" fillId="0" borderId="0" xfId="0" applyFont="1" applyBorder="1" applyAlignment="1">
      <alignment horizontal="left" vertical="center"/>
    </xf>
    <xf numFmtId="0" fontId="18" fillId="0" borderId="0" xfId="0" applyFont="1" applyFill="1" applyBorder="1" applyAlignment="1">
      <alignment horizontal="left" vertical="center" wrapText="1"/>
    </xf>
    <xf numFmtId="0" fontId="75" fillId="0" borderId="0" xfId="0" applyFont="1" applyFill="1" applyBorder="1" applyAlignment="1">
      <alignment horizontal="center" vertical="center" wrapText="1"/>
    </xf>
    <xf numFmtId="14" fontId="75" fillId="0" borderId="0" xfId="0" applyNumberFormat="1" applyFont="1" applyFill="1" applyBorder="1" applyAlignment="1">
      <alignment horizontal="center" vertical="center" wrapText="1"/>
    </xf>
    <xf numFmtId="165"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5" fontId="15" fillId="0" borderId="0" xfId="0" applyNumberFormat="1" applyFont="1" applyFill="1" applyBorder="1" applyAlignment="1">
      <alignment horizontal="center" vertical="center" wrapText="1"/>
    </xf>
  </cellXfs>
  <cellStyles count="12">
    <cellStyle name="Calculation" xfId="3" builtinId="22"/>
    <cellStyle name="Comma" xfId="1" builtinId="3"/>
    <cellStyle name="Comma 2 2" xfId="8" xr:uid="{06FCB910-6074-45C6-84AC-C3DF97FD34E2}"/>
    <cellStyle name="Comma 4" xfId="6" xr:uid="{49FEA916-937D-480B-83C2-623C5D23D27B}"/>
    <cellStyle name="Currency [0] 3" xfId="10" xr:uid="{DB3A5791-E69F-4A30-8E99-A106131F2920}"/>
    <cellStyle name="Currency 10" xfId="7" xr:uid="{89ED953A-227B-4028-8DA0-BA4B3651CC51}"/>
    <cellStyle name="Hyperlink" xfId="4" builtinId="8"/>
    <cellStyle name="Normal" xfId="0" builtinId="0"/>
    <cellStyle name="Normal 2 2" xfId="5" xr:uid="{E02149F2-D81D-4374-8292-5095AAC5C08B}"/>
    <cellStyle name="Percent" xfId="2" builtinId="5"/>
    <cellStyle name="Percent 2" xfId="11" xr:uid="{C36818F2-C166-416C-A96B-C9CEF061A159}"/>
    <cellStyle name="Percent 3" xfId="9" xr:uid="{0EDC6283-D5FF-4B3B-BB23-1124A5544A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891758</xdr:colOff>
      <xdr:row>19</xdr:row>
      <xdr:rowOff>119744</xdr:rowOff>
    </xdr:to>
    <xdr:pic>
      <xdr:nvPicPr>
        <xdr:cNvPr id="2" name="Picture 1">
          <a:extLst>
            <a:ext uri="{FF2B5EF4-FFF2-40B4-BE49-F238E27FC236}">
              <a16:creationId xmlns:a16="http://schemas.microsoft.com/office/drawing/2014/main" id="{66259241-B73F-476E-8F9F-D84FCDE05885}"/>
            </a:ext>
          </a:extLst>
        </xdr:cNvPr>
        <xdr:cNvPicPr>
          <a:picLocks noChangeAspect="1"/>
        </xdr:cNvPicPr>
      </xdr:nvPicPr>
      <xdr:blipFill>
        <a:blip xmlns:r="http://schemas.openxmlformats.org/officeDocument/2006/relationships" r:embed="rId1"/>
        <a:stretch>
          <a:fillRect/>
        </a:stretch>
      </xdr:blipFill>
      <xdr:spPr>
        <a:xfrm>
          <a:off x="2167890" y="3317241"/>
          <a:ext cx="47563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718F6F99-20C4-4BC2-B0D2-1B784E639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62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3D-FD0E-4903-9EE9-5757A24DF95B}">
  <sheetPr>
    <tabColor rgb="FF847A75"/>
  </sheetPr>
  <dimension ref="A1:R38"/>
  <sheetViews>
    <sheetView tabSelected="1" zoomScale="98" zoomScaleNormal="98" workbookViewId="0">
      <selection activeCell="B5" sqref="B5"/>
    </sheetView>
  </sheetViews>
  <sheetFormatPr defaultRowHeight="14.5" x14ac:dyDescent="0.35"/>
  <cols>
    <col min="1" max="1" width="8.7265625" style="1"/>
    <col min="2" max="6" width="12.453125" style="1" customWidth="1"/>
    <col min="7" max="7" width="15" style="1" customWidth="1"/>
    <col min="8" max="8" width="15.453125" style="1" customWidth="1"/>
    <col min="9" max="9" width="12.453125" style="1" customWidth="1"/>
    <col min="10" max="10" width="18.453125" style="1" customWidth="1"/>
    <col min="11" max="18" width="8.726562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ht="41.25" customHeight="1" x14ac:dyDescent="0.35">
      <c r="B6" s="5"/>
      <c r="C6" s="6"/>
      <c r="D6" s="6"/>
      <c r="E6" s="10" t="s">
        <v>1</v>
      </c>
      <c r="F6" s="10"/>
      <c r="G6" s="10"/>
      <c r="H6" s="6"/>
      <c r="I6" s="6"/>
      <c r="J6" s="7"/>
    </row>
    <row r="7" spans="2:10" ht="26" x14ac:dyDescent="0.35">
      <c r="B7" s="5"/>
      <c r="C7" s="6"/>
      <c r="D7" s="6"/>
      <c r="E7" s="6"/>
      <c r="F7" s="11" t="s">
        <v>2</v>
      </c>
      <c r="G7" s="6"/>
      <c r="H7" s="6"/>
      <c r="I7" s="6"/>
      <c r="J7" s="7"/>
    </row>
    <row r="8" spans="2:10" ht="26" x14ac:dyDescent="0.35">
      <c r="B8" s="5"/>
      <c r="C8" s="6"/>
      <c r="D8" s="6"/>
      <c r="E8" s="6"/>
      <c r="F8" s="12" t="s">
        <v>3</v>
      </c>
      <c r="G8" s="6"/>
      <c r="H8" s="6"/>
      <c r="I8" s="6"/>
      <c r="J8" s="7"/>
    </row>
    <row r="9" spans="2:10" ht="21" x14ac:dyDescent="0.35">
      <c r="B9" s="5"/>
      <c r="C9" s="6"/>
      <c r="D9" s="6"/>
      <c r="E9" s="6"/>
      <c r="F9" s="13" t="s">
        <v>4</v>
      </c>
      <c r="G9" s="13" t="s">
        <v>5</v>
      </c>
      <c r="H9" s="6"/>
      <c r="I9" s="6"/>
      <c r="J9" s="7"/>
    </row>
    <row r="10" spans="2:10" ht="21" x14ac:dyDescent="0.35">
      <c r="B10" s="5"/>
      <c r="C10" s="6"/>
      <c r="D10" s="6"/>
      <c r="E10" s="6"/>
      <c r="F10" s="13" t="s">
        <v>6</v>
      </c>
      <c r="G10" s="13" t="s">
        <v>7</v>
      </c>
      <c r="H10" s="6"/>
      <c r="I10" s="6"/>
      <c r="J10" s="7"/>
    </row>
    <row r="11" spans="2:10" ht="21" x14ac:dyDescent="0.35">
      <c r="B11" s="5"/>
      <c r="C11" s="6"/>
      <c r="D11" s="6"/>
      <c r="E11" s="6"/>
      <c r="F11" s="14"/>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5" t="s">
        <v>8</v>
      </c>
      <c r="G22" s="6"/>
      <c r="H22" s="6"/>
      <c r="I22" s="6"/>
      <c r="J22" s="7"/>
    </row>
    <row r="23" spans="2:10" x14ac:dyDescent="0.35">
      <c r="B23" s="5"/>
      <c r="C23" s="6"/>
      <c r="D23" s="6"/>
      <c r="E23" s="6"/>
      <c r="F23" s="16"/>
      <c r="G23" s="6"/>
      <c r="H23" s="6"/>
      <c r="I23" s="6"/>
      <c r="J23" s="7"/>
    </row>
    <row r="24" spans="2:10" x14ac:dyDescent="0.35">
      <c r="B24" s="5"/>
      <c r="C24" s="6"/>
      <c r="D24" s="17" t="s">
        <v>9</v>
      </c>
      <c r="E24" s="18" t="s">
        <v>10</v>
      </c>
      <c r="F24" s="18"/>
      <c r="G24" s="18"/>
      <c r="H24" s="18"/>
      <c r="I24" s="6"/>
      <c r="J24" s="7"/>
    </row>
    <row r="25" spans="2:10" x14ac:dyDescent="0.35">
      <c r="B25" s="5"/>
      <c r="C25" s="6"/>
      <c r="D25" s="6"/>
      <c r="E25" s="19"/>
      <c r="F25" s="19"/>
      <c r="G25" s="19"/>
      <c r="H25" s="6"/>
      <c r="I25" s="6"/>
      <c r="J25" s="7"/>
    </row>
    <row r="26" spans="2:10" x14ac:dyDescent="0.35">
      <c r="B26" s="5"/>
      <c r="C26" s="6"/>
      <c r="D26" s="17" t="s">
        <v>11</v>
      </c>
      <c r="E26" s="18"/>
      <c r="F26" s="18"/>
      <c r="G26" s="18"/>
      <c r="H26" s="18"/>
      <c r="I26" s="6"/>
      <c r="J26" s="7"/>
    </row>
    <row r="27" spans="2:10" x14ac:dyDescent="0.35">
      <c r="B27" s="5"/>
      <c r="C27" s="6"/>
      <c r="D27" s="20"/>
      <c r="E27" s="20"/>
      <c r="F27" s="20"/>
      <c r="G27" s="20"/>
      <c r="H27" s="20"/>
      <c r="I27" s="6"/>
      <c r="J27" s="7"/>
    </row>
    <row r="28" spans="2:10" x14ac:dyDescent="0.35">
      <c r="B28" s="5"/>
      <c r="C28" s="6"/>
      <c r="D28" s="17" t="s">
        <v>12</v>
      </c>
      <c r="E28" s="18" t="s">
        <v>10</v>
      </c>
      <c r="F28" s="18"/>
      <c r="G28" s="18"/>
      <c r="H28" s="18"/>
      <c r="I28" s="6"/>
      <c r="J28" s="7"/>
    </row>
    <row r="29" spans="2:10" x14ac:dyDescent="0.35">
      <c r="B29" s="5"/>
      <c r="C29" s="6"/>
      <c r="D29" s="19"/>
      <c r="E29" s="19"/>
      <c r="F29" s="19"/>
      <c r="G29" s="19"/>
      <c r="H29" s="19"/>
      <c r="I29" s="6"/>
      <c r="J29" s="7"/>
    </row>
    <row r="30" spans="2:10" x14ac:dyDescent="0.35">
      <c r="B30" s="5"/>
      <c r="C30" s="6"/>
      <c r="D30" s="17" t="s">
        <v>13</v>
      </c>
      <c r="E30" s="18" t="s">
        <v>10</v>
      </c>
      <c r="F30" s="18"/>
      <c r="G30" s="18"/>
      <c r="H30" s="18"/>
      <c r="I30" s="6"/>
      <c r="J30" s="7"/>
    </row>
    <row r="31" spans="2:10" x14ac:dyDescent="0.35">
      <c r="B31" s="5"/>
      <c r="C31" s="6"/>
      <c r="D31" s="6"/>
      <c r="E31" s="6"/>
      <c r="F31" s="6"/>
      <c r="G31" s="6"/>
      <c r="H31" s="6"/>
      <c r="I31" s="6"/>
      <c r="J31" s="7"/>
    </row>
    <row r="32" spans="2:10" x14ac:dyDescent="0.35">
      <c r="B32" s="5"/>
      <c r="C32" s="6"/>
      <c r="D32" s="21" t="s">
        <v>14</v>
      </c>
      <c r="E32" s="22"/>
      <c r="F32" s="22"/>
      <c r="G32" s="22"/>
      <c r="H32" s="22"/>
      <c r="I32" s="6"/>
      <c r="J32" s="7"/>
    </row>
    <row r="33" spans="2:13" x14ac:dyDescent="0.35">
      <c r="B33" s="5"/>
      <c r="C33" s="6"/>
      <c r="D33" s="6"/>
      <c r="E33" s="6"/>
      <c r="F33" s="16"/>
      <c r="G33" s="6"/>
      <c r="H33" s="6"/>
      <c r="I33" s="6"/>
      <c r="J33" s="7"/>
    </row>
    <row r="34" spans="2:13" x14ac:dyDescent="0.35">
      <c r="B34" s="5"/>
      <c r="C34" s="6"/>
      <c r="D34" s="21" t="s">
        <v>15</v>
      </c>
      <c r="E34" s="22"/>
      <c r="F34" s="22"/>
      <c r="G34" s="22"/>
      <c r="H34" s="22"/>
      <c r="I34" s="6"/>
      <c r="J34" s="7"/>
    </row>
    <row r="35" spans="2:13" x14ac:dyDescent="0.35">
      <c r="B35" s="5"/>
      <c r="C35" s="6"/>
      <c r="D35" s="19"/>
      <c r="E35" s="19"/>
      <c r="F35" s="19"/>
      <c r="G35" s="19"/>
      <c r="H35" s="19"/>
      <c r="I35" s="6"/>
      <c r="J35" s="7"/>
    </row>
    <row r="36" spans="2:13" ht="15" thickBot="1" x14ac:dyDescent="0.4">
      <c r="B36" s="23"/>
      <c r="C36" s="24"/>
      <c r="D36" s="24"/>
      <c r="E36" s="24"/>
      <c r="F36" s="24"/>
      <c r="G36" s="24"/>
      <c r="H36" s="24"/>
      <c r="I36" s="24"/>
      <c r="J36" s="25"/>
    </row>
    <row r="38" spans="2:13" ht="15" customHeight="1" x14ac:dyDescent="0.35">
      <c r="B38" s="26" t="s">
        <v>16</v>
      </c>
      <c r="C38" s="26"/>
      <c r="D38" s="26"/>
      <c r="E38" s="26"/>
      <c r="F38" s="26"/>
      <c r="G38" s="26"/>
      <c r="H38" s="26"/>
      <c r="I38" s="26"/>
      <c r="J38" s="26"/>
      <c r="K38" s="26"/>
      <c r="L38" s="26"/>
      <c r="M38" s="26"/>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B16E2DEA-0CFD-4BBB-813C-C16BA1A6B28F}"/>
    <hyperlink ref="D26:H26" location="'B1. HTT Mortgage Assets'!A1" display="Worksheet B1: HTT Mortgage Assets" xr:uid="{381C49BA-87B9-4EEB-A50A-E244CB1F748C}"/>
    <hyperlink ref="D28:H28" location="'C. HTT Harmonised Glossary'!A1" display="Worksheet C: HTT Harmonised Glossary" xr:uid="{CB5661AA-220B-4F67-B380-3921D881F1E5}"/>
    <hyperlink ref="D30:H30" location="Disclaimer!A1" display="Disclaimer" xr:uid="{8AE62786-5E24-466A-8967-7DCF53882AD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B6A9D-C69F-43C1-8CC8-3E4C3896C650}">
  <sheetPr>
    <tabColor rgb="FFE36E00"/>
  </sheetPr>
  <dimension ref="A1:N413"/>
  <sheetViews>
    <sheetView zoomScale="98" zoomScaleNormal="98" workbookViewId="0">
      <selection activeCell="C231" sqref="C231"/>
    </sheetView>
  </sheetViews>
  <sheetFormatPr defaultColWidth="8.90625" defaultRowHeight="14.5" outlineLevelRow="1" x14ac:dyDescent="0.35"/>
  <cols>
    <col min="1" max="1" width="13.36328125" style="31" customWidth="1"/>
    <col min="2" max="2" width="60.6328125" style="31" customWidth="1"/>
    <col min="3" max="4" width="40.6328125" style="31" customWidth="1"/>
    <col min="5" max="5" width="6.6328125" style="31" customWidth="1"/>
    <col min="6" max="6" width="41.6328125" style="31" customWidth="1"/>
    <col min="7" max="7" width="41.6328125" style="28" customWidth="1"/>
    <col min="8" max="8" width="7.36328125" style="31" customWidth="1"/>
    <col min="9" max="9" width="71.90625" style="31" customWidth="1"/>
    <col min="10" max="11" width="47.6328125" style="31" customWidth="1"/>
    <col min="12" max="12" width="7.36328125" style="31" customWidth="1"/>
    <col min="13" max="13" width="25.6328125" style="31" customWidth="1"/>
    <col min="14" max="14" width="25.6328125" style="28" customWidth="1"/>
    <col min="15" max="16384" width="8.90625" style="71"/>
  </cols>
  <sheetData>
    <row r="1" spans="1:13" ht="31" x14ac:dyDescent="0.35">
      <c r="A1" s="27" t="s">
        <v>17</v>
      </c>
      <c r="B1" s="27"/>
      <c r="C1" s="28"/>
      <c r="D1" s="28"/>
      <c r="E1" s="28"/>
      <c r="F1" s="29" t="s">
        <v>18</v>
      </c>
      <c r="H1" s="28"/>
      <c r="I1" s="27"/>
      <c r="J1" s="28"/>
      <c r="K1" s="28"/>
      <c r="L1" s="28"/>
      <c r="M1" s="28"/>
    </row>
    <row r="2" spans="1:13" ht="15" thickBot="1" x14ac:dyDescent="0.4">
      <c r="A2" s="28"/>
      <c r="B2" s="30"/>
      <c r="C2" s="30"/>
      <c r="D2" s="28"/>
      <c r="E2" s="28"/>
      <c r="F2" s="28"/>
      <c r="H2" s="28"/>
      <c r="L2" s="28"/>
      <c r="M2" s="28"/>
    </row>
    <row r="3" spans="1:13" ht="19" thickBot="1" x14ac:dyDescent="0.4">
      <c r="A3" s="32"/>
      <c r="B3" s="33" t="s">
        <v>19</v>
      </c>
      <c r="C3" s="34" t="s">
        <v>20</v>
      </c>
      <c r="D3" s="32"/>
      <c r="E3" s="32"/>
      <c r="F3" s="28"/>
      <c r="G3" s="32"/>
      <c r="H3" s="28"/>
      <c r="L3" s="28"/>
      <c r="M3" s="28"/>
    </row>
    <row r="4" spans="1:13" ht="15" thickBot="1" x14ac:dyDescent="0.4">
      <c r="H4" s="28"/>
      <c r="L4" s="28"/>
      <c r="M4" s="28"/>
    </row>
    <row r="5" spans="1:13" ht="18.5" x14ac:dyDescent="0.35">
      <c r="A5" s="35"/>
      <c r="B5" s="36" t="s">
        <v>21</v>
      </c>
      <c r="C5" s="35"/>
      <c r="E5" s="37"/>
      <c r="F5" s="37"/>
      <c r="H5" s="28"/>
      <c r="L5" s="28"/>
      <c r="M5" s="28"/>
    </row>
    <row r="6" spans="1:13" x14ac:dyDescent="0.35">
      <c r="B6" s="38" t="s">
        <v>22</v>
      </c>
      <c r="H6" s="28"/>
      <c r="L6" s="28"/>
      <c r="M6" s="28"/>
    </row>
    <row r="7" spans="1:13" x14ac:dyDescent="0.35">
      <c r="B7" s="39" t="s">
        <v>23</v>
      </c>
      <c r="H7" s="28"/>
      <c r="L7" s="28"/>
      <c r="M7" s="28"/>
    </row>
    <row r="8" spans="1:13" x14ac:dyDescent="0.35">
      <c r="B8" s="39" t="s">
        <v>24</v>
      </c>
      <c r="F8" s="31" t="s">
        <v>25</v>
      </c>
      <c r="H8" s="28"/>
      <c r="L8" s="28"/>
      <c r="M8" s="28"/>
    </row>
    <row r="9" spans="1:13" x14ac:dyDescent="0.35">
      <c r="B9" s="38" t="s">
        <v>26</v>
      </c>
      <c r="H9" s="28"/>
      <c r="L9" s="28"/>
      <c r="M9" s="28"/>
    </row>
    <row r="10" spans="1:13" x14ac:dyDescent="0.35">
      <c r="B10" s="38" t="s">
        <v>27</v>
      </c>
      <c r="H10" s="28"/>
      <c r="L10" s="28"/>
      <c r="M10" s="28"/>
    </row>
    <row r="11" spans="1:13" ht="15" thickBot="1" x14ac:dyDescent="0.4">
      <c r="B11" s="40" t="s">
        <v>28</v>
      </c>
      <c r="H11" s="28"/>
      <c r="L11" s="28"/>
      <c r="M11" s="28"/>
    </row>
    <row r="12" spans="1:13" x14ac:dyDescent="0.35">
      <c r="B12" s="41"/>
      <c r="H12" s="28"/>
      <c r="L12" s="28"/>
      <c r="M12" s="28"/>
    </row>
    <row r="13" spans="1:13" ht="37" x14ac:dyDescent="0.35">
      <c r="A13" s="42" t="s">
        <v>29</v>
      </c>
      <c r="B13" s="42" t="s">
        <v>22</v>
      </c>
      <c r="C13" s="43"/>
      <c r="D13" s="43"/>
      <c r="E13" s="43"/>
      <c r="F13" s="43"/>
      <c r="G13" s="44"/>
      <c r="H13" s="28"/>
      <c r="L13" s="28"/>
      <c r="M13" s="28"/>
    </row>
    <row r="14" spans="1:13" x14ac:dyDescent="0.35">
      <c r="A14" s="31" t="s">
        <v>30</v>
      </c>
      <c r="B14" s="45" t="s">
        <v>31</v>
      </c>
      <c r="C14" s="31" t="s">
        <v>2</v>
      </c>
      <c r="E14" s="37"/>
      <c r="F14" s="37"/>
      <c r="H14" s="28"/>
      <c r="L14" s="28"/>
      <c r="M14" s="28"/>
    </row>
    <row r="15" spans="1:13" x14ac:dyDescent="0.35">
      <c r="A15" s="31" t="s">
        <v>32</v>
      </c>
      <c r="B15" s="45" t="s">
        <v>33</v>
      </c>
      <c r="C15" s="31" t="s">
        <v>3</v>
      </c>
      <c r="E15" s="37"/>
      <c r="F15" s="37"/>
      <c r="H15" s="28"/>
      <c r="L15" s="28"/>
      <c r="M15" s="28"/>
    </row>
    <row r="16" spans="1:13" ht="43.5" x14ac:dyDescent="0.35">
      <c r="A16" s="31" t="s">
        <v>34</v>
      </c>
      <c r="B16" s="45" t="s">
        <v>35</v>
      </c>
      <c r="C16" s="46" t="s">
        <v>36</v>
      </c>
      <c r="E16" s="37"/>
      <c r="F16" s="37"/>
      <c r="H16" s="28"/>
      <c r="L16" s="28"/>
      <c r="M16" s="28"/>
    </row>
    <row r="17" spans="1:13" x14ac:dyDescent="0.35">
      <c r="A17" s="31" t="s">
        <v>37</v>
      </c>
      <c r="B17" s="45" t="s">
        <v>38</v>
      </c>
      <c r="C17" s="31" t="s">
        <v>7</v>
      </c>
      <c r="E17" s="37"/>
      <c r="F17" s="37"/>
      <c r="H17" s="28"/>
      <c r="L17" s="28"/>
      <c r="M17" s="28"/>
    </row>
    <row r="18" spans="1:13" outlineLevel="1" x14ac:dyDescent="0.35">
      <c r="A18" s="31" t="s">
        <v>39</v>
      </c>
      <c r="B18" s="47" t="s">
        <v>40</v>
      </c>
      <c r="E18" s="37"/>
      <c r="F18" s="37"/>
      <c r="H18" s="28"/>
      <c r="L18" s="28"/>
      <c r="M18" s="28"/>
    </row>
    <row r="19" spans="1:13" outlineLevel="1" x14ac:dyDescent="0.35">
      <c r="A19" s="31" t="s">
        <v>41</v>
      </c>
      <c r="B19" s="47" t="s">
        <v>42</v>
      </c>
      <c r="E19" s="37"/>
      <c r="F19" s="37"/>
      <c r="H19" s="28"/>
      <c r="L19" s="28"/>
      <c r="M19" s="28"/>
    </row>
    <row r="20" spans="1:13" outlineLevel="1" x14ac:dyDescent="0.35">
      <c r="A20" s="31" t="s">
        <v>43</v>
      </c>
      <c r="B20" s="47"/>
      <c r="E20" s="37"/>
      <c r="F20" s="37"/>
      <c r="H20" s="28"/>
      <c r="L20" s="28"/>
      <c r="M20" s="28"/>
    </row>
    <row r="21" spans="1:13" outlineLevel="1" x14ac:dyDescent="0.35">
      <c r="A21" s="31" t="s">
        <v>44</v>
      </c>
      <c r="B21" s="47"/>
      <c r="E21" s="37"/>
      <c r="F21" s="37"/>
      <c r="H21" s="28"/>
      <c r="L21" s="28"/>
      <c r="M21" s="28"/>
    </row>
    <row r="22" spans="1:13" outlineLevel="1" x14ac:dyDescent="0.35">
      <c r="A22" s="31" t="s">
        <v>45</v>
      </c>
      <c r="B22" s="47"/>
      <c r="E22" s="37"/>
      <c r="F22" s="37"/>
      <c r="H22" s="28"/>
      <c r="L22" s="28"/>
      <c r="M22" s="28"/>
    </row>
    <row r="23" spans="1:13" outlineLevel="1" x14ac:dyDescent="0.35">
      <c r="A23" s="31" t="s">
        <v>46</v>
      </c>
      <c r="B23" s="47"/>
      <c r="E23" s="37"/>
      <c r="F23" s="37"/>
      <c r="H23" s="28"/>
      <c r="L23" s="28"/>
      <c r="M23" s="28"/>
    </row>
    <row r="24" spans="1:13" outlineLevel="1" x14ac:dyDescent="0.35">
      <c r="A24" s="31" t="s">
        <v>47</v>
      </c>
      <c r="B24" s="47"/>
      <c r="E24" s="37"/>
      <c r="F24" s="37"/>
      <c r="H24" s="28"/>
      <c r="L24" s="28"/>
      <c r="M24" s="28"/>
    </row>
    <row r="25" spans="1:13" outlineLevel="1" x14ac:dyDescent="0.35">
      <c r="A25" s="31" t="s">
        <v>48</v>
      </c>
      <c r="B25" s="47"/>
      <c r="E25" s="37"/>
      <c r="F25" s="37"/>
      <c r="H25" s="28"/>
      <c r="L25" s="28"/>
      <c r="M25" s="28"/>
    </row>
    <row r="26" spans="1:13" ht="18.5" x14ac:dyDescent="0.35">
      <c r="A26" s="43"/>
      <c r="B26" s="42" t="s">
        <v>23</v>
      </c>
      <c r="C26" s="43"/>
      <c r="D26" s="43"/>
      <c r="E26" s="43"/>
      <c r="F26" s="43"/>
      <c r="G26" s="44"/>
      <c r="H26" s="28"/>
      <c r="L26" s="28"/>
      <c r="M26" s="28"/>
    </row>
    <row r="27" spans="1:13" x14ac:dyDescent="0.35">
      <c r="A27" s="31" t="s">
        <v>49</v>
      </c>
      <c r="B27" s="48" t="s">
        <v>50</v>
      </c>
      <c r="C27" s="31" t="s">
        <v>51</v>
      </c>
      <c r="D27" s="49"/>
      <c r="E27" s="49"/>
      <c r="F27" s="49"/>
      <c r="H27" s="28"/>
      <c r="L27" s="28"/>
      <c r="M27" s="28"/>
    </row>
    <row r="28" spans="1:13" x14ac:dyDescent="0.35">
      <c r="A28" s="31" t="s">
        <v>52</v>
      </c>
      <c r="B28" s="48" t="s">
        <v>53</v>
      </c>
      <c r="C28" s="50" t="s">
        <v>51</v>
      </c>
      <c r="D28" s="49"/>
      <c r="E28" s="49"/>
      <c r="F28" s="49"/>
      <c r="H28" s="28"/>
      <c r="L28" s="28"/>
      <c r="M28" s="28"/>
    </row>
    <row r="29" spans="1:13" x14ac:dyDescent="0.35">
      <c r="A29" s="31" t="s">
        <v>54</v>
      </c>
      <c r="B29" s="48" t="s">
        <v>55</v>
      </c>
      <c r="C29" s="46" t="s">
        <v>56</v>
      </c>
      <c r="E29" s="49"/>
      <c r="F29" s="49"/>
      <c r="H29" s="28"/>
      <c r="L29" s="28"/>
      <c r="M29" s="28"/>
    </row>
    <row r="30" spans="1:13" outlineLevel="1" x14ac:dyDescent="0.35">
      <c r="A30" s="31" t="s">
        <v>57</v>
      </c>
      <c r="B30" s="48"/>
      <c r="E30" s="49"/>
      <c r="F30" s="49"/>
      <c r="H30" s="28"/>
      <c r="L30" s="28"/>
      <c r="M30" s="28"/>
    </row>
    <row r="31" spans="1:13" outlineLevel="1" x14ac:dyDescent="0.35">
      <c r="A31" s="31" t="s">
        <v>58</v>
      </c>
      <c r="B31" s="48"/>
      <c r="E31" s="49"/>
      <c r="F31" s="49"/>
      <c r="H31" s="28"/>
      <c r="L31" s="28"/>
      <c r="M31" s="28"/>
    </row>
    <row r="32" spans="1:13" outlineLevel="1" x14ac:dyDescent="0.35">
      <c r="A32" s="31" t="s">
        <v>59</v>
      </c>
      <c r="B32" s="48"/>
      <c r="E32" s="49"/>
      <c r="F32" s="49"/>
      <c r="H32" s="28"/>
      <c r="L32" s="28"/>
      <c r="M32" s="28"/>
    </row>
    <row r="33" spans="1:13" outlineLevel="1" x14ac:dyDescent="0.35">
      <c r="A33" s="31" t="s">
        <v>60</v>
      </c>
      <c r="B33" s="48"/>
      <c r="E33" s="49"/>
      <c r="F33" s="49"/>
      <c r="H33" s="28"/>
      <c r="L33" s="28"/>
      <c r="M33" s="28"/>
    </row>
    <row r="34" spans="1:13" outlineLevel="1" x14ac:dyDescent="0.35">
      <c r="A34" s="31" t="s">
        <v>61</v>
      </c>
      <c r="B34" s="48"/>
      <c r="E34" s="49"/>
      <c r="F34" s="49"/>
      <c r="H34" s="28"/>
      <c r="L34" s="28"/>
      <c r="M34" s="28"/>
    </row>
    <row r="35" spans="1:13" outlineLevel="1" x14ac:dyDescent="0.35">
      <c r="A35" s="31" t="s">
        <v>62</v>
      </c>
      <c r="B35" s="51"/>
      <c r="E35" s="49"/>
      <c r="F35" s="49"/>
      <c r="H35" s="28"/>
      <c r="L35" s="28"/>
      <c r="M35" s="28"/>
    </row>
    <row r="36" spans="1:13" ht="18.5" x14ac:dyDescent="0.35">
      <c r="A36" s="42"/>
      <c r="B36" s="42" t="s">
        <v>24</v>
      </c>
      <c r="C36" s="42"/>
      <c r="D36" s="43"/>
      <c r="E36" s="43"/>
      <c r="F36" s="43"/>
      <c r="G36" s="44"/>
      <c r="H36" s="28"/>
      <c r="L36" s="28"/>
      <c r="M36" s="28"/>
    </row>
    <row r="37" spans="1:13" ht="15" customHeight="1" x14ac:dyDescent="0.35">
      <c r="A37" s="52"/>
      <c r="B37" s="53" t="s">
        <v>63</v>
      </c>
      <c r="C37" s="52" t="s">
        <v>64</v>
      </c>
      <c r="D37" s="52"/>
      <c r="E37" s="54"/>
      <c r="F37" s="55"/>
      <c r="G37" s="55"/>
      <c r="H37" s="28"/>
      <c r="L37" s="28"/>
      <c r="M37" s="28"/>
    </row>
    <row r="38" spans="1:13" x14ac:dyDescent="0.35">
      <c r="A38" s="31" t="s">
        <v>65</v>
      </c>
      <c r="B38" s="49" t="s">
        <v>66</v>
      </c>
      <c r="C38" s="56">
        <v>56321.763517939908</v>
      </c>
      <c r="F38" s="49"/>
      <c r="H38" s="28"/>
      <c r="L38" s="28"/>
      <c r="M38" s="28"/>
    </row>
    <row r="39" spans="1:13" x14ac:dyDescent="0.35">
      <c r="A39" s="31" t="s">
        <v>67</v>
      </c>
      <c r="B39" s="49" t="s">
        <v>68</v>
      </c>
      <c r="C39" s="56">
        <v>35295.772595000002</v>
      </c>
      <c r="F39" s="49"/>
      <c r="H39" s="28"/>
      <c r="L39" s="28"/>
      <c r="M39" s="28"/>
    </row>
    <row r="40" spans="1:13" outlineLevel="1" x14ac:dyDescent="0.35">
      <c r="A40" s="31" t="s">
        <v>69</v>
      </c>
      <c r="B40" s="57" t="s">
        <v>70</v>
      </c>
      <c r="C40" s="31" t="s">
        <v>71</v>
      </c>
      <c r="F40" s="49"/>
      <c r="H40" s="28"/>
      <c r="L40" s="28"/>
      <c r="M40" s="28"/>
    </row>
    <row r="41" spans="1:13" outlineLevel="1" x14ac:dyDescent="0.35">
      <c r="A41" s="31" t="s">
        <v>72</v>
      </c>
      <c r="B41" s="57" t="s">
        <v>73</v>
      </c>
      <c r="C41" s="31" t="s">
        <v>71</v>
      </c>
      <c r="F41" s="49"/>
      <c r="H41" s="28"/>
      <c r="L41" s="28"/>
      <c r="M41" s="28"/>
    </row>
    <row r="42" spans="1:13" outlineLevel="1" x14ac:dyDescent="0.35">
      <c r="A42" s="31" t="s">
        <v>74</v>
      </c>
      <c r="B42" s="49"/>
      <c r="F42" s="49"/>
      <c r="H42" s="28"/>
      <c r="L42" s="28"/>
      <c r="M42" s="28"/>
    </row>
    <row r="43" spans="1:13" outlineLevel="1" x14ac:dyDescent="0.35">
      <c r="A43" s="31" t="s">
        <v>75</v>
      </c>
      <c r="B43" s="49"/>
      <c r="F43" s="49"/>
      <c r="H43" s="28"/>
      <c r="L43" s="28"/>
      <c r="M43" s="28"/>
    </row>
    <row r="44" spans="1:13" ht="15" customHeight="1" x14ac:dyDescent="0.35">
      <c r="A44" s="52"/>
      <c r="B44" s="53" t="s">
        <v>76</v>
      </c>
      <c r="C44" s="58" t="s">
        <v>77</v>
      </c>
      <c r="D44" s="52" t="s">
        <v>78</v>
      </c>
      <c r="E44" s="54"/>
      <c r="F44" s="55" t="s">
        <v>79</v>
      </c>
      <c r="G44" s="55" t="s">
        <v>80</v>
      </c>
      <c r="H44" s="28"/>
      <c r="L44" s="28"/>
      <c r="M44" s="28"/>
    </row>
    <row r="45" spans="1:13" x14ac:dyDescent="0.35">
      <c r="A45" s="31" t="s">
        <v>81</v>
      </c>
      <c r="B45" s="49" t="s">
        <v>82</v>
      </c>
      <c r="C45" s="59">
        <v>0.03</v>
      </c>
      <c r="D45" s="59">
        <f>IF(OR(C38="[For completion]",C39="[For completion]"),"Please complete G.3.1.1 and G.3.1.2",(C38/C39-1))</f>
        <v>0.59570847659865223</v>
      </c>
      <c r="E45" s="60"/>
      <c r="F45" s="59">
        <v>0.03</v>
      </c>
      <c r="G45" s="31" t="s">
        <v>71</v>
      </c>
      <c r="H45" s="28"/>
      <c r="L45" s="28"/>
      <c r="M45" s="28"/>
    </row>
    <row r="46" spans="1:13" outlineLevel="1" x14ac:dyDescent="0.35">
      <c r="A46" s="31" t="s">
        <v>83</v>
      </c>
      <c r="B46" s="47" t="s">
        <v>84</v>
      </c>
      <c r="C46" s="60"/>
      <c r="D46" s="59">
        <v>5.2631578848937544E-2</v>
      </c>
      <c r="E46" s="60"/>
      <c r="F46" s="60"/>
      <c r="G46" s="60"/>
      <c r="H46" s="28"/>
      <c r="L46" s="28"/>
      <c r="M46" s="28"/>
    </row>
    <row r="47" spans="1:13" outlineLevel="1" x14ac:dyDescent="0.35">
      <c r="A47" s="31" t="s">
        <v>85</v>
      </c>
      <c r="B47" s="47" t="s">
        <v>86</v>
      </c>
      <c r="C47" s="60"/>
      <c r="D47" s="60"/>
      <c r="E47" s="60"/>
      <c r="F47" s="60"/>
      <c r="G47" s="60"/>
      <c r="H47" s="28"/>
      <c r="L47" s="28"/>
      <c r="M47" s="28"/>
    </row>
    <row r="48" spans="1:13" outlineLevel="1" x14ac:dyDescent="0.35">
      <c r="A48" s="31" t="s">
        <v>87</v>
      </c>
      <c r="B48" s="47"/>
      <c r="C48" s="60"/>
      <c r="D48" s="60"/>
      <c r="E48" s="60"/>
      <c r="F48" s="60"/>
      <c r="G48" s="60"/>
      <c r="H48" s="28"/>
      <c r="L48" s="28"/>
      <c r="M48" s="28"/>
    </row>
    <row r="49" spans="1:13" outlineLevel="1" x14ac:dyDescent="0.35">
      <c r="A49" s="31" t="s">
        <v>88</v>
      </c>
      <c r="B49" s="47"/>
      <c r="C49" s="60"/>
      <c r="D49" s="60"/>
      <c r="E49" s="60"/>
      <c r="F49" s="60"/>
      <c r="G49" s="60"/>
      <c r="H49" s="28"/>
      <c r="L49" s="28"/>
      <c r="M49" s="28"/>
    </row>
    <row r="50" spans="1:13" outlineLevel="1" x14ac:dyDescent="0.35">
      <c r="A50" s="31" t="s">
        <v>89</v>
      </c>
      <c r="B50" s="47"/>
      <c r="C50" s="60"/>
      <c r="D50" s="60"/>
      <c r="E50" s="60"/>
      <c r="F50" s="60"/>
      <c r="G50" s="60"/>
      <c r="H50" s="28"/>
      <c r="L50" s="28"/>
      <c r="M50" s="28"/>
    </row>
    <row r="51" spans="1:13" outlineLevel="1" x14ac:dyDescent="0.35">
      <c r="A51" s="31" t="s">
        <v>90</v>
      </c>
      <c r="B51" s="47"/>
      <c r="C51" s="60"/>
      <c r="D51" s="60"/>
      <c r="E51" s="60"/>
      <c r="F51" s="60"/>
      <c r="G51" s="60"/>
      <c r="H51" s="28"/>
      <c r="L51" s="28"/>
      <c r="M51" s="28"/>
    </row>
    <row r="52" spans="1:13" ht="15" customHeight="1" x14ac:dyDescent="0.35">
      <c r="A52" s="52"/>
      <c r="B52" s="53" t="s">
        <v>91</v>
      </c>
      <c r="C52" s="52" t="s">
        <v>64</v>
      </c>
      <c r="D52" s="52"/>
      <c r="E52" s="54"/>
      <c r="F52" s="55" t="s">
        <v>92</v>
      </c>
      <c r="G52" s="55"/>
      <c r="H52" s="28"/>
      <c r="L52" s="28"/>
      <c r="M52" s="28"/>
    </row>
    <row r="53" spans="1:13" x14ac:dyDescent="0.35">
      <c r="A53" s="31" t="s">
        <v>93</v>
      </c>
      <c r="B53" s="49" t="s">
        <v>94</v>
      </c>
      <c r="C53" s="61">
        <v>56321.763517939908</v>
      </c>
      <c r="E53" s="62"/>
      <c r="F53" s="63">
        <f>IF($C$58=0,"",IF(C53="[for completion]","",C53/$C$58))</f>
        <v>1</v>
      </c>
      <c r="G53" s="64"/>
      <c r="H53" s="28"/>
      <c r="L53" s="28"/>
      <c r="M53" s="28"/>
    </row>
    <row r="54" spans="1:13" x14ac:dyDescent="0.35">
      <c r="A54" s="31" t="s">
        <v>95</v>
      </c>
      <c r="B54" s="49" t="s">
        <v>96</v>
      </c>
      <c r="C54" s="56">
        <v>0</v>
      </c>
      <c r="E54" s="62"/>
      <c r="F54" s="63">
        <f>IF($C$58=0,"",IF(C54="[for completion]","",C54/$C$58))</f>
        <v>0</v>
      </c>
      <c r="G54" s="64"/>
      <c r="H54" s="28"/>
      <c r="L54" s="28"/>
      <c r="M54" s="28"/>
    </row>
    <row r="55" spans="1:13" x14ac:dyDescent="0.35">
      <c r="A55" s="31" t="s">
        <v>97</v>
      </c>
      <c r="B55" s="49" t="s">
        <v>98</v>
      </c>
      <c r="C55" s="56">
        <v>0</v>
      </c>
      <c r="E55" s="62"/>
      <c r="F55" s="65">
        <f t="shared" ref="F55:F56" si="0">IF($C$58=0,"",IF(C55="[for completion]","",C55/$C$58))</f>
        <v>0</v>
      </c>
      <c r="G55" s="64"/>
      <c r="H55" s="28"/>
      <c r="L55" s="28"/>
      <c r="M55" s="28"/>
    </row>
    <row r="56" spans="1:13" x14ac:dyDescent="0.35">
      <c r="A56" s="31" t="s">
        <v>99</v>
      </c>
      <c r="B56" s="49" t="s">
        <v>100</v>
      </c>
      <c r="C56" s="56">
        <v>0</v>
      </c>
      <c r="E56" s="62"/>
      <c r="F56" s="65">
        <f t="shared" si="0"/>
        <v>0</v>
      </c>
      <c r="G56" s="64"/>
      <c r="H56" s="28"/>
      <c r="L56" s="28"/>
      <c r="M56" s="28"/>
    </row>
    <row r="57" spans="1:13" x14ac:dyDescent="0.35">
      <c r="A57" s="31" t="s">
        <v>101</v>
      </c>
      <c r="B57" s="31" t="s">
        <v>102</v>
      </c>
      <c r="C57" s="56">
        <v>0</v>
      </c>
      <c r="E57" s="62"/>
      <c r="F57" s="63">
        <f>IF($C$58=0,"",IF(C57="[for completion]","",C57/$C$58))</f>
        <v>0</v>
      </c>
      <c r="G57" s="64"/>
      <c r="H57" s="28"/>
      <c r="L57" s="28"/>
      <c r="M57" s="28"/>
    </row>
    <row r="58" spans="1:13" x14ac:dyDescent="0.35">
      <c r="A58" s="31" t="s">
        <v>103</v>
      </c>
      <c r="B58" s="66" t="s">
        <v>104</v>
      </c>
      <c r="C58" s="67">
        <f>SUM(C53:C57)</f>
        <v>56321.763517939908</v>
      </c>
      <c r="D58" s="62"/>
      <c r="E58" s="62"/>
      <c r="F58" s="68">
        <f>SUM(F53:F57)</f>
        <v>1</v>
      </c>
      <c r="G58" s="64"/>
      <c r="H58" s="28"/>
      <c r="L58" s="28"/>
      <c r="M58" s="28"/>
    </row>
    <row r="59" spans="1:13" outlineLevel="1" x14ac:dyDescent="0.35">
      <c r="A59" s="31" t="s">
        <v>105</v>
      </c>
      <c r="B59" s="69"/>
      <c r="C59" s="56"/>
      <c r="E59" s="62"/>
      <c r="F59" s="64"/>
      <c r="G59" s="64"/>
      <c r="H59" s="28"/>
      <c r="L59" s="28"/>
      <c r="M59" s="28"/>
    </row>
    <row r="60" spans="1:13" outlineLevel="1" x14ac:dyDescent="0.35">
      <c r="A60" s="31" t="s">
        <v>106</v>
      </c>
      <c r="B60" s="69"/>
      <c r="C60" s="56"/>
      <c r="E60" s="62"/>
      <c r="F60" s="64"/>
      <c r="G60" s="64"/>
      <c r="H60" s="28"/>
      <c r="L60" s="28"/>
      <c r="M60" s="28"/>
    </row>
    <row r="61" spans="1:13" outlineLevel="1" x14ac:dyDescent="0.35">
      <c r="A61" s="31" t="s">
        <v>107</v>
      </c>
      <c r="B61" s="69"/>
      <c r="C61" s="56"/>
      <c r="E61" s="62"/>
      <c r="F61" s="64"/>
      <c r="G61" s="64"/>
      <c r="H61" s="28"/>
      <c r="L61" s="28"/>
      <c r="M61" s="28"/>
    </row>
    <row r="62" spans="1:13" outlineLevel="1" x14ac:dyDescent="0.35">
      <c r="A62" s="31" t="s">
        <v>108</v>
      </c>
      <c r="B62" s="69"/>
      <c r="C62" s="56"/>
      <c r="E62" s="62"/>
      <c r="F62" s="64"/>
      <c r="G62" s="64"/>
      <c r="H62" s="28"/>
      <c r="L62" s="28"/>
      <c r="M62" s="28"/>
    </row>
    <row r="63" spans="1:13" outlineLevel="1" x14ac:dyDescent="0.35">
      <c r="A63" s="31" t="s">
        <v>109</v>
      </c>
      <c r="B63" s="69"/>
      <c r="C63" s="56"/>
      <c r="E63" s="62"/>
      <c r="F63" s="64"/>
      <c r="G63" s="64"/>
      <c r="H63" s="28"/>
      <c r="L63" s="28"/>
      <c r="M63" s="28"/>
    </row>
    <row r="64" spans="1:13" outlineLevel="1" x14ac:dyDescent="0.35">
      <c r="A64" s="31" t="s">
        <v>110</v>
      </c>
      <c r="B64" s="69"/>
      <c r="C64" s="70"/>
      <c r="D64" s="71"/>
      <c r="E64" s="71"/>
      <c r="F64" s="64"/>
      <c r="G64" s="72"/>
      <c r="H64" s="28"/>
      <c r="L64" s="28"/>
      <c r="M64" s="28"/>
    </row>
    <row r="65" spans="1:13" ht="15" customHeight="1" x14ac:dyDescent="0.35">
      <c r="A65" s="52"/>
      <c r="B65" s="53" t="s">
        <v>111</v>
      </c>
      <c r="C65" s="58" t="s">
        <v>112</v>
      </c>
      <c r="D65" s="58" t="s">
        <v>113</v>
      </c>
      <c r="E65" s="54"/>
      <c r="F65" s="55" t="s">
        <v>114</v>
      </c>
      <c r="G65" s="73" t="s">
        <v>115</v>
      </c>
      <c r="H65" s="28"/>
      <c r="L65" s="28"/>
      <c r="M65" s="28"/>
    </row>
    <row r="66" spans="1:13" x14ac:dyDescent="0.35">
      <c r="A66" s="31" t="s">
        <v>116</v>
      </c>
      <c r="B66" s="49" t="s">
        <v>117</v>
      </c>
      <c r="C66" s="74">
        <v>2.5038534025822932</v>
      </c>
      <c r="D66" s="74" t="s">
        <v>118</v>
      </c>
      <c r="E66" s="45"/>
      <c r="F66" s="75"/>
      <c r="G66" s="76"/>
      <c r="H66" s="28"/>
      <c r="L66" s="28"/>
      <c r="M66" s="28"/>
    </row>
    <row r="67" spans="1:13" x14ac:dyDescent="0.35">
      <c r="B67" s="49"/>
      <c r="E67" s="45"/>
      <c r="F67" s="75"/>
      <c r="G67" s="76"/>
      <c r="H67" s="28"/>
      <c r="L67" s="28"/>
      <c r="M67" s="28"/>
    </row>
    <row r="68" spans="1:13" x14ac:dyDescent="0.35">
      <c r="B68" s="49" t="s">
        <v>119</v>
      </c>
      <c r="C68" s="45"/>
      <c r="D68" s="45"/>
      <c r="E68" s="45"/>
      <c r="F68" s="76"/>
      <c r="G68" s="76"/>
      <c r="H68" s="28"/>
      <c r="L68" s="28"/>
      <c r="M68" s="28"/>
    </row>
    <row r="69" spans="1:13" x14ac:dyDescent="0.35">
      <c r="B69" s="49" t="s">
        <v>120</v>
      </c>
      <c r="E69" s="45"/>
      <c r="F69" s="76"/>
      <c r="G69" s="76"/>
      <c r="H69" s="28"/>
      <c r="L69" s="28"/>
      <c r="M69" s="28"/>
    </row>
    <row r="70" spans="1:13" x14ac:dyDescent="0.35">
      <c r="A70" s="31" t="s">
        <v>121</v>
      </c>
      <c r="B70" s="77" t="s">
        <v>122</v>
      </c>
      <c r="C70" s="61">
        <v>9695.7093331400065</v>
      </c>
      <c r="D70" s="78" t="s">
        <v>118</v>
      </c>
      <c r="E70" s="77"/>
      <c r="F70" s="65">
        <f t="shared" ref="F70:F76" si="1">IF($C$77=0,"",IF(C70="[for completion]","",C70/$C$77))</f>
        <v>0.17214853952596254</v>
      </c>
      <c r="G70" s="64" t="str">
        <f>IF($D$77=0,"",IF(D70="[Mark as ND1 if not relevant]","",D70/$D$77))</f>
        <v/>
      </c>
      <c r="H70" s="28"/>
      <c r="L70" s="28"/>
      <c r="M70" s="28"/>
    </row>
    <row r="71" spans="1:13" x14ac:dyDescent="0.35">
      <c r="A71" s="31" t="s">
        <v>123</v>
      </c>
      <c r="B71" s="77" t="s">
        <v>124</v>
      </c>
      <c r="C71" s="61">
        <v>12467.799876489931</v>
      </c>
      <c r="D71" s="78" t="s">
        <v>118</v>
      </c>
      <c r="E71" s="77"/>
      <c r="F71" s="65">
        <f t="shared" si="1"/>
        <v>0.22136735602248328</v>
      </c>
      <c r="G71" s="64" t="str">
        <f t="shared" ref="G71:G76" si="2">IF($D$77=0,"",IF(D71="[Mark as ND1 if not relevant]","",D71/$D$77))</f>
        <v/>
      </c>
      <c r="H71" s="28"/>
      <c r="L71" s="28"/>
      <c r="M71" s="28"/>
    </row>
    <row r="72" spans="1:13" x14ac:dyDescent="0.35">
      <c r="A72" s="31" t="s">
        <v>125</v>
      </c>
      <c r="B72" s="77" t="s">
        <v>126</v>
      </c>
      <c r="C72" s="61">
        <v>11059.369989420034</v>
      </c>
      <c r="D72" s="78" t="s">
        <v>118</v>
      </c>
      <c r="E72" s="77"/>
      <c r="F72" s="65">
        <f t="shared" si="1"/>
        <v>0.19636050611052563</v>
      </c>
      <c r="G72" s="64" t="str">
        <f t="shared" si="2"/>
        <v/>
      </c>
      <c r="H72" s="28"/>
      <c r="L72" s="28"/>
      <c r="M72" s="28"/>
    </row>
    <row r="73" spans="1:13" x14ac:dyDescent="0.35">
      <c r="A73" s="31" t="s">
        <v>127</v>
      </c>
      <c r="B73" s="77" t="s">
        <v>128</v>
      </c>
      <c r="C73" s="61">
        <v>13208.996573510007</v>
      </c>
      <c r="D73" s="78" t="s">
        <v>118</v>
      </c>
      <c r="E73" s="77"/>
      <c r="F73" s="65">
        <f t="shared" si="1"/>
        <v>0.23452739666616773</v>
      </c>
      <c r="G73" s="64" t="str">
        <f t="shared" si="2"/>
        <v/>
      </c>
      <c r="H73" s="28"/>
      <c r="L73" s="28"/>
      <c r="M73" s="28"/>
    </row>
    <row r="74" spans="1:13" x14ac:dyDescent="0.35">
      <c r="A74" s="31" t="s">
        <v>129</v>
      </c>
      <c r="B74" s="77" t="s">
        <v>130</v>
      </c>
      <c r="C74" s="61">
        <v>9285.2765384800041</v>
      </c>
      <c r="D74" s="78" t="s">
        <v>118</v>
      </c>
      <c r="E74" s="77"/>
      <c r="F74" s="65">
        <f t="shared" si="1"/>
        <v>0.16486125359910642</v>
      </c>
      <c r="G74" s="64" t="str">
        <f t="shared" si="2"/>
        <v/>
      </c>
      <c r="H74" s="28"/>
      <c r="L74" s="28"/>
      <c r="M74" s="28"/>
    </row>
    <row r="75" spans="1:13" x14ac:dyDescent="0.35">
      <c r="A75" s="31" t="s">
        <v>131</v>
      </c>
      <c r="B75" s="77" t="s">
        <v>132</v>
      </c>
      <c r="C75" s="61">
        <v>604.6112068999995</v>
      </c>
      <c r="D75" s="78" t="s">
        <v>118</v>
      </c>
      <c r="E75" s="77"/>
      <c r="F75" s="65">
        <f t="shared" si="1"/>
        <v>1.0734948075754315E-2</v>
      </c>
      <c r="G75" s="64" t="str">
        <f t="shared" si="2"/>
        <v/>
      </c>
      <c r="H75" s="28"/>
      <c r="L75" s="28"/>
      <c r="M75" s="28"/>
    </row>
    <row r="76" spans="1:13" x14ac:dyDescent="0.35">
      <c r="A76" s="31" t="s">
        <v>133</v>
      </c>
      <c r="B76" s="77" t="s">
        <v>134</v>
      </c>
      <c r="C76" s="61">
        <v>0</v>
      </c>
      <c r="D76" s="78" t="s">
        <v>118</v>
      </c>
      <c r="E76" s="77"/>
      <c r="F76" s="65">
        <f t="shared" si="1"/>
        <v>0</v>
      </c>
      <c r="G76" s="64" t="str">
        <f t="shared" si="2"/>
        <v/>
      </c>
      <c r="H76" s="28"/>
      <c r="L76" s="28"/>
      <c r="M76" s="28"/>
    </row>
    <row r="77" spans="1:13" x14ac:dyDescent="0.35">
      <c r="A77" s="31" t="s">
        <v>135</v>
      </c>
      <c r="B77" s="79" t="s">
        <v>104</v>
      </c>
      <c r="C77" s="61">
        <f>SUM(C70:C76)</f>
        <v>56321.763517939988</v>
      </c>
      <c r="D77" s="80">
        <f>SUM(D70:D76)</f>
        <v>0</v>
      </c>
      <c r="E77" s="49"/>
      <c r="F77" s="65">
        <f>SUM(F70:F76)</f>
        <v>1</v>
      </c>
      <c r="G77" s="65">
        <f>SUM(G70:G76)</f>
        <v>0</v>
      </c>
      <c r="H77" s="28"/>
      <c r="L77" s="28"/>
      <c r="M77" s="28"/>
    </row>
    <row r="78" spans="1:13" outlineLevel="1" x14ac:dyDescent="0.35">
      <c r="A78" s="31" t="s">
        <v>136</v>
      </c>
      <c r="B78" s="81"/>
      <c r="C78" s="80"/>
      <c r="D78" s="80"/>
      <c r="E78" s="49"/>
      <c r="F78" s="64"/>
      <c r="G78" s="64" t="str">
        <f t="shared" ref="G78:G87" si="3">IF($D$77=0,"",IF(D78="[for completion]","",D78/$D$77))</f>
        <v/>
      </c>
      <c r="H78" s="28"/>
      <c r="L78" s="28"/>
      <c r="M78" s="28"/>
    </row>
    <row r="79" spans="1:13" outlineLevel="1" x14ac:dyDescent="0.35">
      <c r="A79" s="31" t="s">
        <v>137</v>
      </c>
      <c r="B79" s="81"/>
      <c r="C79" s="80"/>
      <c r="D79" s="80"/>
      <c r="E79" s="49"/>
      <c r="F79" s="64"/>
      <c r="G79" s="64" t="str">
        <f t="shared" si="3"/>
        <v/>
      </c>
      <c r="H79" s="28"/>
      <c r="L79" s="28"/>
      <c r="M79" s="28"/>
    </row>
    <row r="80" spans="1:13" outlineLevel="1" x14ac:dyDescent="0.35">
      <c r="A80" s="31" t="s">
        <v>138</v>
      </c>
      <c r="B80" s="81"/>
      <c r="C80" s="80"/>
      <c r="D80" s="80"/>
      <c r="E80" s="49"/>
      <c r="F80" s="64"/>
      <c r="G80" s="64" t="str">
        <f t="shared" si="3"/>
        <v/>
      </c>
      <c r="H80" s="28"/>
      <c r="L80" s="28"/>
      <c r="M80" s="28"/>
    </row>
    <row r="81" spans="1:13" outlineLevel="1" x14ac:dyDescent="0.35">
      <c r="A81" s="31" t="s">
        <v>139</v>
      </c>
      <c r="B81" s="81"/>
      <c r="C81" s="80"/>
      <c r="D81" s="80"/>
      <c r="E81" s="49"/>
      <c r="F81" s="64"/>
      <c r="G81" s="64" t="str">
        <f t="shared" si="3"/>
        <v/>
      </c>
      <c r="H81" s="28"/>
      <c r="L81" s="28"/>
      <c r="M81" s="28"/>
    </row>
    <row r="82" spans="1:13" outlineLevel="1" x14ac:dyDescent="0.35">
      <c r="A82" s="31" t="s">
        <v>140</v>
      </c>
      <c r="B82" s="81"/>
      <c r="C82" s="80"/>
      <c r="D82" s="80"/>
      <c r="E82" s="49"/>
      <c r="F82" s="64"/>
      <c r="G82" s="64" t="str">
        <f t="shared" si="3"/>
        <v/>
      </c>
      <c r="H82" s="28"/>
      <c r="L82" s="28"/>
      <c r="M82" s="28"/>
    </row>
    <row r="83" spans="1:13" outlineLevel="1" x14ac:dyDescent="0.35">
      <c r="A83" s="31" t="s">
        <v>141</v>
      </c>
      <c r="B83" s="81"/>
      <c r="C83" s="62"/>
      <c r="D83" s="62"/>
      <c r="E83" s="49"/>
      <c r="F83" s="64"/>
      <c r="G83" s="64"/>
      <c r="H83" s="28"/>
      <c r="L83" s="28"/>
      <c r="M83" s="28"/>
    </row>
    <row r="84" spans="1:13" outlineLevel="1" x14ac:dyDescent="0.35">
      <c r="A84" s="31" t="s">
        <v>142</v>
      </c>
      <c r="B84" s="81"/>
      <c r="C84" s="62"/>
      <c r="D84" s="62"/>
      <c r="E84" s="49"/>
      <c r="F84" s="64"/>
      <c r="G84" s="64"/>
      <c r="H84" s="28"/>
      <c r="L84" s="28"/>
      <c r="M84" s="28"/>
    </row>
    <row r="85" spans="1:13" outlineLevel="1" x14ac:dyDescent="0.35">
      <c r="A85" s="31" t="s">
        <v>143</v>
      </c>
      <c r="B85" s="81"/>
      <c r="C85" s="62"/>
      <c r="D85" s="62"/>
      <c r="E85" s="49"/>
      <c r="F85" s="64"/>
      <c r="G85" s="64"/>
      <c r="H85" s="28"/>
      <c r="L85" s="28"/>
      <c r="M85" s="28"/>
    </row>
    <row r="86" spans="1:13" outlineLevel="1" x14ac:dyDescent="0.35">
      <c r="A86" s="31" t="s">
        <v>144</v>
      </c>
      <c r="B86" s="79"/>
      <c r="C86" s="62"/>
      <c r="D86" s="62"/>
      <c r="E86" s="49"/>
      <c r="F86" s="64"/>
      <c r="G86" s="64" t="str">
        <f t="shared" si="3"/>
        <v/>
      </c>
      <c r="H86" s="28"/>
      <c r="L86" s="28"/>
      <c r="M86" s="28"/>
    </row>
    <row r="87" spans="1:13" outlineLevel="1" x14ac:dyDescent="0.35">
      <c r="A87" s="31" t="s">
        <v>145</v>
      </c>
      <c r="B87" s="81"/>
      <c r="C87" s="62"/>
      <c r="D87" s="62"/>
      <c r="E87" s="49"/>
      <c r="F87" s="64"/>
      <c r="G87" s="64" t="str">
        <f t="shared" si="3"/>
        <v/>
      </c>
      <c r="H87" s="28"/>
      <c r="L87" s="28"/>
      <c r="M87" s="28"/>
    </row>
    <row r="88" spans="1:13" ht="15" customHeight="1" x14ac:dyDescent="0.35">
      <c r="A88" s="52"/>
      <c r="B88" s="53" t="s">
        <v>146</v>
      </c>
      <c r="C88" s="58" t="s">
        <v>147</v>
      </c>
      <c r="D88" s="58" t="s">
        <v>148</v>
      </c>
      <c r="E88" s="54"/>
      <c r="F88" s="55" t="s">
        <v>149</v>
      </c>
      <c r="G88" s="52" t="s">
        <v>150</v>
      </c>
      <c r="H88" s="28"/>
      <c r="L88" s="28"/>
      <c r="M88" s="28"/>
    </row>
    <row r="89" spans="1:13" x14ac:dyDescent="0.35">
      <c r="A89" s="31" t="s">
        <v>151</v>
      </c>
      <c r="B89" s="49" t="s">
        <v>152</v>
      </c>
      <c r="C89" s="74">
        <v>2.4626810659332303</v>
      </c>
      <c r="D89" s="74">
        <v>3.4632740916649585</v>
      </c>
      <c r="E89" s="45"/>
      <c r="F89" s="75"/>
      <c r="G89" s="76"/>
      <c r="H89" s="28"/>
      <c r="L89" s="28"/>
      <c r="M89" s="28"/>
    </row>
    <row r="90" spans="1:13" x14ac:dyDescent="0.35">
      <c r="B90" s="49"/>
      <c r="E90" s="45"/>
      <c r="F90" s="75"/>
      <c r="G90" s="76"/>
      <c r="H90" s="28"/>
      <c r="L90" s="28"/>
      <c r="M90" s="28"/>
    </row>
    <row r="91" spans="1:13" x14ac:dyDescent="0.35">
      <c r="B91" s="49" t="s">
        <v>153</v>
      </c>
      <c r="C91" s="45"/>
      <c r="D91" s="45"/>
      <c r="E91" s="45"/>
      <c r="F91" s="76"/>
      <c r="G91" s="76"/>
      <c r="H91" s="28"/>
      <c r="L91" s="28"/>
      <c r="M91" s="28"/>
    </row>
    <row r="92" spans="1:13" x14ac:dyDescent="0.35">
      <c r="A92" s="31" t="s">
        <v>154</v>
      </c>
      <c r="B92" s="49" t="s">
        <v>120</v>
      </c>
      <c r="E92" s="45"/>
      <c r="F92" s="76"/>
      <c r="G92" s="76"/>
      <c r="H92" s="28"/>
      <c r="L92" s="28"/>
      <c r="M92" s="28"/>
    </row>
    <row r="93" spans="1:13" x14ac:dyDescent="0.35">
      <c r="A93" s="31" t="s">
        <v>155</v>
      </c>
      <c r="B93" s="77" t="s">
        <v>122</v>
      </c>
      <c r="C93" s="61">
        <v>5452.625</v>
      </c>
      <c r="D93" s="61">
        <v>0</v>
      </c>
      <c r="E93" s="77"/>
      <c r="F93" s="65">
        <f>IF($C$100=0,"",IF(C93="[for completion]","",IF(C93="","",C93/$C$100)))</f>
        <v>0.15448379789177411</v>
      </c>
      <c r="G93" s="65">
        <f>IF($D$100=0,"",IF(D93="[Mark as ND1 if not relevant]","",IF(D93="","",D93/$D$100)))</f>
        <v>0</v>
      </c>
      <c r="H93" s="28"/>
      <c r="L93" s="28"/>
      <c r="M93" s="28"/>
    </row>
    <row r="94" spans="1:13" x14ac:dyDescent="0.35">
      <c r="A94" s="31" t="s">
        <v>156</v>
      </c>
      <c r="B94" s="77" t="s">
        <v>124</v>
      </c>
      <c r="C94" s="61">
        <v>8394.98</v>
      </c>
      <c r="D94" s="61">
        <v>5452.625</v>
      </c>
      <c r="E94" s="77"/>
      <c r="F94" s="65">
        <f t="shared" ref="F94:F99" si="4">IF($C$100=0,"",IF(C94="[for completion]","",IF(C94="","",C94/$C$100)))</f>
        <v>0.23784661399334922</v>
      </c>
      <c r="G94" s="65">
        <f t="shared" ref="G94:G99" si="5">IF($D$100=0,"",IF(D94="[Mark as ND1 if not relevant]","",IF(D94="","",D94/$D$100)))</f>
        <v>0.15448379789177411</v>
      </c>
      <c r="H94" s="28"/>
      <c r="L94" s="28"/>
      <c r="M94" s="28"/>
    </row>
    <row r="95" spans="1:13" x14ac:dyDescent="0.35">
      <c r="A95" s="31" t="s">
        <v>157</v>
      </c>
      <c r="B95" s="77" t="s">
        <v>126</v>
      </c>
      <c r="C95" s="61">
        <v>11455.217919999999</v>
      </c>
      <c r="D95" s="61">
        <v>8394.98</v>
      </c>
      <c r="E95" s="77"/>
      <c r="F95" s="65">
        <f t="shared" si="4"/>
        <v>0.32454928955494078</v>
      </c>
      <c r="G95" s="65">
        <f t="shared" si="5"/>
        <v>0.23784661399334922</v>
      </c>
      <c r="H95" s="28"/>
      <c r="L95" s="28"/>
      <c r="M95" s="28"/>
    </row>
    <row r="96" spans="1:13" x14ac:dyDescent="0.35">
      <c r="A96" s="31" t="s">
        <v>158</v>
      </c>
      <c r="B96" s="77" t="s">
        <v>128</v>
      </c>
      <c r="C96" s="61">
        <v>4508.1496749999997</v>
      </c>
      <c r="D96" s="61">
        <v>11455.217919999999</v>
      </c>
      <c r="E96" s="77"/>
      <c r="F96" s="65">
        <f t="shared" si="4"/>
        <v>0.12772491841242833</v>
      </c>
      <c r="G96" s="65">
        <f t="shared" si="5"/>
        <v>0.32454928955494078</v>
      </c>
      <c r="H96" s="28"/>
      <c r="L96" s="28"/>
      <c r="M96" s="28"/>
    </row>
    <row r="97" spans="1:14" x14ac:dyDescent="0.35">
      <c r="A97" s="31" t="s">
        <v>159</v>
      </c>
      <c r="B97" s="77" t="s">
        <v>130</v>
      </c>
      <c r="C97" s="61">
        <v>2187.3000000000002</v>
      </c>
      <c r="D97" s="61">
        <v>4508.1496749999997</v>
      </c>
      <c r="E97" s="77"/>
      <c r="F97" s="65">
        <f t="shared" si="4"/>
        <v>6.1970594186960874E-2</v>
      </c>
      <c r="G97" s="65">
        <f t="shared" si="5"/>
        <v>0.12772491841242833</v>
      </c>
      <c r="H97" s="28"/>
      <c r="L97" s="28"/>
      <c r="M97" s="28"/>
    </row>
    <row r="98" spans="1:14" x14ac:dyDescent="0.35">
      <c r="A98" s="31" t="s">
        <v>160</v>
      </c>
      <c r="B98" s="77" t="s">
        <v>132</v>
      </c>
      <c r="C98" s="61">
        <v>3297.5</v>
      </c>
      <c r="D98" s="61">
        <v>5484.8</v>
      </c>
      <c r="E98" s="77"/>
      <c r="F98" s="65">
        <f t="shared" si="4"/>
        <v>9.3424785960546555E-2</v>
      </c>
      <c r="G98" s="65">
        <f t="shared" si="5"/>
        <v>0.15539538014750742</v>
      </c>
      <c r="H98" s="28"/>
      <c r="L98" s="28"/>
      <c r="M98" s="28"/>
    </row>
    <row r="99" spans="1:14" x14ac:dyDescent="0.35">
      <c r="A99" s="31" t="s">
        <v>161</v>
      </c>
      <c r="B99" s="77" t="s">
        <v>134</v>
      </c>
      <c r="C99" s="61">
        <v>0</v>
      </c>
      <c r="D99" s="61">
        <v>0</v>
      </c>
      <c r="E99" s="77"/>
      <c r="F99" s="65">
        <f t="shared" si="4"/>
        <v>0</v>
      </c>
      <c r="G99" s="65">
        <f t="shared" si="5"/>
        <v>0</v>
      </c>
      <c r="H99" s="28"/>
      <c r="L99" s="28"/>
      <c r="M99" s="28"/>
    </row>
    <row r="100" spans="1:14" x14ac:dyDescent="0.35">
      <c r="A100" s="31" t="s">
        <v>162</v>
      </c>
      <c r="B100" s="79" t="s">
        <v>104</v>
      </c>
      <c r="C100" s="61">
        <f>SUM(C93:C99)</f>
        <v>35295.772595000002</v>
      </c>
      <c r="D100" s="61">
        <f>SUM(D93:D99)</f>
        <v>35295.772595000002</v>
      </c>
      <c r="E100" s="49"/>
      <c r="F100" s="65">
        <f>SUM(F93:F99)</f>
        <v>0.99999999999999978</v>
      </c>
      <c r="G100" s="65">
        <f>SUM(G93:G99)</f>
        <v>0.99999999999999978</v>
      </c>
      <c r="H100" s="28"/>
      <c r="L100" s="28"/>
      <c r="M100" s="28"/>
    </row>
    <row r="101" spans="1:14" outlineLevel="1" x14ac:dyDescent="0.35">
      <c r="A101" s="31" t="s">
        <v>163</v>
      </c>
      <c r="B101" s="81"/>
      <c r="C101" s="62"/>
      <c r="D101" s="62"/>
      <c r="E101" s="49"/>
      <c r="F101" s="64"/>
      <c r="G101" s="64"/>
      <c r="H101" s="28"/>
      <c r="L101" s="28"/>
      <c r="M101" s="28"/>
    </row>
    <row r="102" spans="1:14" outlineLevel="1" x14ac:dyDescent="0.35">
      <c r="A102" s="31" t="s">
        <v>164</v>
      </c>
      <c r="B102" s="81"/>
      <c r="C102" s="62"/>
      <c r="D102" s="62"/>
      <c r="E102" s="49"/>
      <c r="F102" s="64"/>
      <c r="G102" s="64"/>
      <c r="H102" s="28"/>
      <c r="L102" s="28"/>
      <c r="M102" s="28"/>
    </row>
    <row r="103" spans="1:14" outlineLevel="1" x14ac:dyDescent="0.35">
      <c r="A103" s="31" t="s">
        <v>165</v>
      </c>
      <c r="B103" s="81"/>
      <c r="C103" s="62"/>
      <c r="D103" s="62"/>
      <c r="E103" s="49"/>
      <c r="F103" s="64"/>
      <c r="G103" s="64"/>
      <c r="H103" s="28"/>
      <c r="L103" s="28"/>
      <c r="M103" s="28"/>
    </row>
    <row r="104" spans="1:14" outlineLevel="1" x14ac:dyDescent="0.35">
      <c r="A104" s="31" t="s">
        <v>166</v>
      </c>
      <c r="B104" s="81"/>
      <c r="C104" s="62"/>
      <c r="D104" s="62"/>
      <c r="E104" s="49"/>
      <c r="F104" s="64"/>
      <c r="G104" s="64"/>
      <c r="H104" s="28"/>
      <c r="L104" s="28"/>
      <c r="M104" s="28"/>
    </row>
    <row r="105" spans="1:14" outlineLevel="1" x14ac:dyDescent="0.35">
      <c r="A105" s="31" t="s">
        <v>167</v>
      </c>
      <c r="B105" s="81"/>
      <c r="C105" s="62"/>
      <c r="D105" s="62"/>
      <c r="E105" s="49"/>
      <c r="F105" s="64"/>
      <c r="G105" s="64"/>
      <c r="H105" s="28"/>
      <c r="L105" s="28"/>
      <c r="M105" s="28"/>
    </row>
    <row r="106" spans="1:14" outlineLevel="1" x14ac:dyDescent="0.35">
      <c r="A106" s="31" t="s">
        <v>168</v>
      </c>
      <c r="B106" s="81"/>
      <c r="C106" s="62"/>
      <c r="D106" s="62"/>
      <c r="E106" s="49"/>
      <c r="F106" s="64"/>
      <c r="G106" s="64"/>
      <c r="H106" s="28"/>
      <c r="L106" s="28"/>
      <c r="M106" s="28"/>
    </row>
    <row r="107" spans="1:14" outlineLevel="1" x14ac:dyDescent="0.35">
      <c r="A107" s="31" t="s">
        <v>169</v>
      </c>
      <c r="B107" s="81"/>
      <c r="C107" s="62"/>
      <c r="D107" s="62"/>
      <c r="E107" s="49"/>
      <c r="F107" s="64"/>
      <c r="G107" s="64"/>
      <c r="H107" s="28"/>
      <c r="L107" s="28"/>
      <c r="M107" s="28"/>
    </row>
    <row r="108" spans="1:14" outlineLevel="1" x14ac:dyDescent="0.35">
      <c r="A108" s="31" t="s">
        <v>170</v>
      </c>
      <c r="B108" s="79"/>
      <c r="C108" s="62"/>
      <c r="D108" s="62"/>
      <c r="E108" s="49"/>
      <c r="F108" s="64"/>
      <c r="G108" s="64"/>
      <c r="H108" s="28"/>
      <c r="L108" s="28"/>
      <c r="M108" s="28"/>
    </row>
    <row r="109" spans="1:14" outlineLevel="1" x14ac:dyDescent="0.35">
      <c r="A109" s="31" t="s">
        <v>171</v>
      </c>
      <c r="B109" s="81"/>
      <c r="C109" s="62"/>
      <c r="D109" s="62"/>
      <c r="E109" s="49"/>
      <c r="F109" s="64"/>
      <c r="G109" s="64"/>
      <c r="H109" s="28"/>
      <c r="L109" s="28"/>
      <c r="M109" s="28"/>
    </row>
    <row r="110" spans="1:14" outlineLevel="1" x14ac:dyDescent="0.35">
      <c r="A110" s="31" t="s">
        <v>172</v>
      </c>
      <c r="B110" s="81"/>
      <c r="C110" s="62"/>
      <c r="D110" s="62"/>
      <c r="E110" s="49"/>
      <c r="F110" s="64"/>
      <c r="G110" s="64"/>
      <c r="H110" s="28"/>
      <c r="L110" s="28"/>
      <c r="M110" s="28"/>
    </row>
    <row r="111" spans="1:14" ht="15" customHeight="1" x14ac:dyDescent="0.35">
      <c r="A111" s="52"/>
      <c r="B111" s="53" t="s">
        <v>173</v>
      </c>
      <c r="C111" s="55" t="s">
        <v>174</v>
      </c>
      <c r="D111" s="55" t="s">
        <v>175</v>
      </c>
      <c r="E111" s="54"/>
      <c r="F111" s="55" t="s">
        <v>176</v>
      </c>
      <c r="G111" s="55" t="s">
        <v>177</v>
      </c>
      <c r="H111" s="28"/>
      <c r="L111" s="28"/>
      <c r="M111" s="28"/>
    </row>
    <row r="112" spans="1:14" s="82" customFormat="1" x14ac:dyDescent="0.35">
      <c r="A112" s="31" t="s">
        <v>178</v>
      </c>
      <c r="B112" s="49" t="s">
        <v>179</v>
      </c>
      <c r="C112" s="61">
        <v>0</v>
      </c>
      <c r="D112" s="31" t="s">
        <v>118</v>
      </c>
      <c r="E112" s="64"/>
      <c r="F112" s="65">
        <f>IF($C$129=0,"",IF(C112="[for completion]","",IF(C112="","",C112/$C$129)))</f>
        <v>0</v>
      </c>
      <c r="G112" s="64" t="str">
        <f>IF($D$129=0,"",IF(D112="[for completion]","",IF(D112="","",D112/$D$129)))</f>
        <v/>
      </c>
      <c r="I112" s="31"/>
      <c r="J112" s="31"/>
      <c r="K112" s="31"/>
      <c r="L112" s="28" t="s">
        <v>180</v>
      </c>
      <c r="M112" s="28"/>
      <c r="N112" s="28"/>
    </row>
    <row r="113" spans="1:14" s="82" customFormat="1" x14ac:dyDescent="0.35">
      <c r="A113" s="31" t="s">
        <v>181</v>
      </c>
      <c r="B113" s="49" t="s">
        <v>182</v>
      </c>
      <c r="C113" s="61">
        <v>0</v>
      </c>
      <c r="D113" s="50" t="s">
        <v>118</v>
      </c>
      <c r="E113" s="64"/>
      <c r="F113" s="65">
        <f t="shared" ref="F113:F128" si="6">IF($C$129=0,"",IF(C113="[for completion]","",IF(C113="","",C113/$C$129)))</f>
        <v>0</v>
      </c>
      <c r="G113" s="64" t="str">
        <f t="shared" ref="G113:G128" si="7">IF($D$129=0,"",IF(D113="[for completion]","",IF(D113="","",D113/$D$129)))</f>
        <v/>
      </c>
      <c r="I113" s="31"/>
      <c r="J113" s="31"/>
      <c r="K113" s="31"/>
      <c r="L113" s="49" t="s">
        <v>182</v>
      </c>
      <c r="M113" s="28"/>
      <c r="N113" s="28"/>
    </row>
    <row r="114" spans="1:14" s="82" customFormat="1" x14ac:dyDescent="0.35">
      <c r="A114" s="31" t="s">
        <v>183</v>
      </c>
      <c r="B114" s="49" t="s">
        <v>184</v>
      </c>
      <c r="C114" s="61">
        <v>0</v>
      </c>
      <c r="D114" s="50" t="s">
        <v>118</v>
      </c>
      <c r="E114" s="64"/>
      <c r="F114" s="65">
        <f t="shared" si="6"/>
        <v>0</v>
      </c>
      <c r="G114" s="64" t="str">
        <f t="shared" si="7"/>
        <v/>
      </c>
      <c r="I114" s="31"/>
      <c r="J114" s="31"/>
      <c r="K114" s="31"/>
      <c r="L114" s="49" t="s">
        <v>184</v>
      </c>
      <c r="M114" s="28"/>
      <c r="N114" s="28"/>
    </row>
    <row r="115" spans="1:14" s="82" customFormat="1" x14ac:dyDescent="0.35">
      <c r="A115" s="31" t="s">
        <v>185</v>
      </c>
      <c r="B115" s="49" t="s">
        <v>20</v>
      </c>
      <c r="C115" s="56">
        <v>56321.763517939908</v>
      </c>
      <c r="D115" s="50" t="s">
        <v>118</v>
      </c>
      <c r="E115" s="64"/>
      <c r="F115" s="65">
        <f t="shared" si="6"/>
        <v>1</v>
      </c>
      <c r="G115" s="64" t="str">
        <f t="shared" si="7"/>
        <v/>
      </c>
      <c r="I115" s="31"/>
      <c r="J115" s="31"/>
      <c r="K115" s="31"/>
      <c r="L115" s="49" t="s">
        <v>20</v>
      </c>
      <c r="M115" s="28"/>
      <c r="N115" s="28"/>
    </row>
    <row r="116" spans="1:14" s="82" customFormat="1" x14ac:dyDescent="0.35">
      <c r="A116" s="31" t="s">
        <v>186</v>
      </c>
      <c r="B116" s="49" t="s">
        <v>187</v>
      </c>
      <c r="C116" s="61">
        <v>0</v>
      </c>
      <c r="D116" s="50" t="s">
        <v>118</v>
      </c>
      <c r="E116" s="64"/>
      <c r="F116" s="65">
        <f t="shared" si="6"/>
        <v>0</v>
      </c>
      <c r="G116" s="64" t="str">
        <f t="shared" si="7"/>
        <v/>
      </c>
      <c r="I116" s="31"/>
      <c r="J116" s="31"/>
      <c r="K116" s="31"/>
      <c r="L116" s="49" t="s">
        <v>187</v>
      </c>
      <c r="M116" s="28"/>
      <c r="N116" s="28"/>
    </row>
    <row r="117" spans="1:14" s="82" customFormat="1" x14ac:dyDescent="0.35">
      <c r="A117" s="31" t="s">
        <v>188</v>
      </c>
      <c r="B117" s="49" t="s">
        <v>189</v>
      </c>
      <c r="C117" s="61">
        <v>0</v>
      </c>
      <c r="D117" s="50" t="s">
        <v>118</v>
      </c>
      <c r="E117" s="49"/>
      <c r="F117" s="65">
        <f t="shared" si="6"/>
        <v>0</v>
      </c>
      <c r="G117" s="64" t="str">
        <f t="shared" si="7"/>
        <v/>
      </c>
      <c r="I117" s="31"/>
      <c r="J117" s="31"/>
      <c r="K117" s="31"/>
      <c r="L117" s="49" t="s">
        <v>189</v>
      </c>
      <c r="M117" s="28"/>
      <c r="N117" s="28"/>
    </row>
    <row r="118" spans="1:14" x14ac:dyDescent="0.35">
      <c r="A118" s="31" t="s">
        <v>190</v>
      </c>
      <c r="B118" s="49" t="s">
        <v>191</v>
      </c>
      <c r="C118" s="61">
        <v>0</v>
      </c>
      <c r="D118" s="50" t="s">
        <v>118</v>
      </c>
      <c r="E118" s="49"/>
      <c r="F118" s="65">
        <f t="shared" si="6"/>
        <v>0</v>
      </c>
      <c r="G118" s="64" t="str">
        <f t="shared" si="7"/>
        <v/>
      </c>
      <c r="L118" s="49" t="s">
        <v>191</v>
      </c>
      <c r="M118" s="28"/>
    </row>
    <row r="119" spans="1:14" x14ac:dyDescent="0.35">
      <c r="A119" s="31" t="s">
        <v>192</v>
      </c>
      <c r="B119" s="49" t="s">
        <v>193</v>
      </c>
      <c r="C119" s="61">
        <v>0</v>
      </c>
      <c r="D119" s="50" t="s">
        <v>118</v>
      </c>
      <c r="E119" s="49"/>
      <c r="F119" s="65">
        <f t="shared" si="6"/>
        <v>0</v>
      </c>
      <c r="G119" s="64" t="str">
        <f t="shared" si="7"/>
        <v/>
      </c>
      <c r="L119" s="49" t="s">
        <v>193</v>
      </c>
      <c r="M119" s="28"/>
    </row>
    <row r="120" spans="1:14" x14ac:dyDescent="0.35">
      <c r="A120" s="31" t="s">
        <v>194</v>
      </c>
      <c r="B120" s="49" t="s">
        <v>195</v>
      </c>
      <c r="C120" s="61">
        <v>0</v>
      </c>
      <c r="D120" s="50" t="s">
        <v>118</v>
      </c>
      <c r="E120" s="49"/>
      <c r="F120" s="65">
        <f t="shared" si="6"/>
        <v>0</v>
      </c>
      <c r="G120" s="64" t="str">
        <f t="shared" si="7"/>
        <v/>
      </c>
      <c r="L120" s="49" t="s">
        <v>195</v>
      </c>
      <c r="M120" s="28"/>
    </row>
    <row r="121" spans="1:14" x14ac:dyDescent="0.35">
      <c r="A121" s="31" t="s">
        <v>196</v>
      </c>
      <c r="B121" s="49" t="s">
        <v>197</v>
      </c>
      <c r="C121" s="61">
        <v>0</v>
      </c>
      <c r="D121" s="50" t="s">
        <v>118</v>
      </c>
      <c r="E121" s="49"/>
      <c r="F121" s="65">
        <f t="shared" si="6"/>
        <v>0</v>
      </c>
      <c r="G121" s="64" t="str">
        <f t="shared" si="7"/>
        <v/>
      </c>
      <c r="L121" s="49"/>
      <c r="M121" s="28"/>
    </row>
    <row r="122" spans="1:14" x14ac:dyDescent="0.35">
      <c r="A122" s="31" t="s">
        <v>198</v>
      </c>
      <c r="B122" s="49" t="s">
        <v>199</v>
      </c>
      <c r="C122" s="61">
        <v>0</v>
      </c>
      <c r="D122" s="50" t="s">
        <v>118</v>
      </c>
      <c r="E122" s="49"/>
      <c r="F122" s="65">
        <f t="shared" si="6"/>
        <v>0</v>
      </c>
      <c r="G122" s="64" t="str">
        <f t="shared" si="7"/>
        <v/>
      </c>
      <c r="L122" s="49" t="s">
        <v>199</v>
      </c>
      <c r="M122" s="28"/>
    </row>
    <row r="123" spans="1:14" x14ac:dyDescent="0.35">
      <c r="A123" s="31" t="s">
        <v>200</v>
      </c>
      <c r="B123" s="49" t="s">
        <v>201</v>
      </c>
      <c r="C123" s="61">
        <v>0</v>
      </c>
      <c r="D123" s="50" t="s">
        <v>118</v>
      </c>
      <c r="E123" s="49"/>
      <c r="F123" s="65">
        <f t="shared" si="6"/>
        <v>0</v>
      </c>
      <c r="G123" s="64" t="str">
        <f t="shared" si="7"/>
        <v/>
      </c>
      <c r="L123" s="49" t="s">
        <v>201</v>
      </c>
      <c r="M123" s="28"/>
    </row>
    <row r="124" spans="1:14" x14ac:dyDescent="0.35">
      <c r="A124" s="31" t="s">
        <v>202</v>
      </c>
      <c r="B124" s="77" t="s">
        <v>203</v>
      </c>
      <c r="C124" s="61">
        <v>0</v>
      </c>
      <c r="D124" s="50" t="s">
        <v>118</v>
      </c>
      <c r="E124" s="49"/>
      <c r="F124" s="65">
        <f t="shared" si="6"/>
        <v>0</v>
      </c>
      <c r="G124" s="64" t="str">
        <f t="shared" si="7"/>
        <v/>
      </c>
      <c r="L124" s="77" t="s">
        <v>203</v>
      </c>
      <c r="M124" s="28"/>
    </row>
    <row r="125" spans="1:14" x14ac:dyDescent="0.35">
      <c r="A125" s="31" t="s">
        <v>204</v>
      </c>
      <c r="B125" s="49" t="s">
        <v>205</v>
      </c>
      <c r="C125" s="61">
        <v>0</v>
      </c>
      <c r="D125" s="50" t="s">
        <v>118</v>
      </c>
      <c r="E125" s="49"/>
      <c r="F125" s="65">
        <f t="shared" si="6"/>
        <v>0</v>
      </c>
      <c r="G125" s="64" t="str">
        <f t="shared" si="7"/>
        <v/>
      </c>
      <c r="L125" s="49" t="s">
        <v>205</v>
      </c>
      <c r="M125" s="28"/>
    </row>
    <row r="126" spans="1:14" x14ac:dyDescent="0.35">
      <c r="A126" s="31" t="s">
        <v>206</v>
      </c>
      <c r="B126" s="49" t="s">
        <v>207</v>
      </c>
      <c r="C126" s="61">
        <v>0</v>
      </c>
      <c r="D126" s="50" t="s">
        <v>118</v>
      </c>
      <c r="E126" s="49"/>
      <c r="F126" s="65">
        <f t="shared" si="6"/>
        <v>0</v>
      </c>
      <c r="G126" s="64" t="str">
        <f t="shared" si="7"/>
        <v/>
      </c>
      <c r="H126" s="71"/>
      <c r="L126" s="49" t="s">
        <v>207</v>
      </c>
      <c r="M126" s="28"/>
    </row>
    <row r="127" spans="1:14" x14ac:dyDescent="0.35">
      <c r="A127" s="31" t="s">
        <v>208</v>
      </c>
      <c r="B127" s="49" t="s">
        <v>209</v>
      </c>
      <c r="C127" s="61">
        <v>0</v>
      </c>
      <c r="D127" s="50" t="s">
        <v>118</v>
      </c>
      <c r="E127" s="49"/>
      <c r="F127" s="65">
        <f t="shared" si="6"/>
        <v>0</v>
      </c>
      <c r="G127" s="64" t="str">
        <f t="shared" si="7"/>
        <v/>
      </c>
      <c r="H127" s="28"/>
      <c r="L127" s="49" t="s">
        <v>209</v>
      </c>
      <c r="M127" s="28"/>
    </row>
    <row r="128" spans="1:14" x14ac:dyDescent="0.35">
      <c r="A128" s="31" t="s">
        <v>210</v>
      </c>
      <c r="B128" s="49" t="s">
        <v>102</v>
      </c>
      <c r="C128" s="61">
        <v>0</v>
      </c>
      <c r="D128" s="50" t="s">
        <v>118</v>
      </c>
      <c r="E128" s="49"/>
      <c r="F128" s="65">
        <f t="shared" si="6"/>
        <v>0</v>
      </c>
      <c r="G128" s="64" t="str">
        <f t="shared" si="7"/>
        <v/>
      </c>
      <c r="H128" s="28"/>
      <c r="L128" s="28"/>
      <c r="M128" s="28"/>
    </row>
    <row r="129" spans="1:14" x14ac:dyDescent="0.35">
      <c r="A129" s="31" t="s">
        <v>211</v>
      </c>
      <c r="B129" s="79" t="s">
        <v>104</v>
      </c>
      <c r="C129" s="61">
        <f>SUM(C112:C128)</f>
        <v>56321.763517939908</v>
      </c>
      <c r="D129" s="31">
        <f>SUM(D112:D128)</f>
        <v>0</v>
      </c>
      <c r="E129" s="49"/>
      <c r="F129" s="65">
        <f>SUM(F112:F128)</f>
        <v>1</v>
      </c>
      <c r="G129" s="65">
        <f>SUM(G112:G128)</f>
        <v>0</v>
      </c>
      <c r="H129" s="28"/>
      <c r="L129" s="28"/>
      <c r="M129" s="28"/>
    </row>
    <row r="130" spans="1:14" outlineLevel="1" x14ac:dyDescent="0.35">
      <c r="A130" s="31" t="s">
        <v>212</v>
      </c>
      <c r="B130" s="69"/>
      <c r="E130" s="49"/>
      <c r="F130" s="64" t="str">
        <f>IF($C$129=0,"",IF(C130="[for completion]","",IF(C130="","",C130/$C$129)))</f>
        <v/>
      </c>
      <c r="G130" s="64" t="str">
        <f>IF($D$129=0,"",IF(D130="[for completion]","",IF(D130="","",D130/$D$129)))</f>
        <v/>
      </c>
      <c r="H130" s="28"/>
      <c r="L130" s="28"/>
      <c r="M130" s="28"/>
    </row>
    <row r="131" spans="1:14" outlineLevel="1" x14ac:dyDescent="0.35">
      <c r="A131" s="31" t="s">
        <v>213</v>
      </c>
      <c r="B131" s="69"/>
      <c r="E131" s="49"/>
      <c r="F131" s="64"/>
      <c r="G131" s="64" t="str">
        <f t="shared" ref="G131:G136" si="8">IF($D$129=0,"",IF(D131="[for completion]","",D131/$D$129))</f>
        <v/>
      </c>
      <c r="H131" s="28"/>
      <c r="L131" s="28"/>
      <c r="M131" s="28"/>
    </row>
    <row r="132" spans="1:14" outlineLevel="1" x14ac:dyDescent="0.35">
      <c r="A132" s="31" t="s">
        <v>214</v>
      </c>
      <c r="B132" s="69"/>
      <c r="E132" s="49"/>
      <c r="F132" s="64"/>
      <c r="G132" s="64" t="str">
        <f t="shared" si="8"/>
        <v/>
      </c>
      <c r="H132" s="28"/>
      <c r="L132" s="28"/>
      <c r="M132" s="28"/>
    </row>
    <row r="133" spans="1:14" outlineLevel="1" x14ac:dyDescent="0.35">
      <c r="A133" s="31" t="s">
        <v>215</v>
      </c>
      <c r="B133" s="69"/>
      <c r="E133" s="49"/>
      <c r="F133" s="64"/>
      <c r="G133" s="64" t="str">
        <f t="shared" si="8"/>
        <v/>
      </c>
      <c r="H133" s="28"/>
      <c r="L133" s="28"/>
      <c r="M133" s="28"/>
    </row>
    <row r="134" spans="1:14" outlineLevel="1" x14ac:dyDescent="0.35">
      <c r="A134" s="31" t="s">
        <v>216</v>
      </c>
      <c r="B134" s="69"/>
      <c r="E134" s="49"/>
      <c r="F134" s="64"/>
      <c r="G134" s="64" t="str">
        <f t="shared" si="8"/>
        <v/>
      </c>
      <c r="H134" s="28"/>
      <c r="L134" s="28"/>
      <c r="M134" s="28"/>
    </row>
    <row r="135" spans="1:14" outlineLevel="1" x14ac:dyDescent="0.35">
      <c r="A135" s="31" t="s">
        <v>217</v>
      </c>
      <c r="B135" s="69"/>
      <c r="E135" s="49"/>
      <c r="F135" s="64"/>
      <c r="G135" s="64" t="str">
        <f t="shared" si="8"/>
        <v/>
      </c>
      <c r="H135" s="28"/>
      <c r="L135" s="28"/>
      <c r="M135" s="28"/>
    </row>
    <row r="136" spans="1:14" outlineLevel="1" x14ac:dyDescent="0.35">
      <c r="A136" s="31" t="s">
        <v>218</v>
      </c>
      <c r="B136" s="69"/>
      <c r="E136" s="49"/>
      <c r="F136" s="64"/>
      <c r="G136" s="64" t="str">
        <f t="shared" si="8"/>
        <v/>
      </c>
      <c r="H136" s="28"/>
      <c r="L136" s="28"/>
      <c r="M136" s="28"/>
    </row>
    <row r="137" spans="1:14" ht="15" customHeight="1" x14ac:dyDescent="0.35">
      <c r="A137" s="52"/>
      <c r="B137" s="53" t="s">
        <v>219</v>
      </c>
      <c r="C137" s="55" t="s">
        <v>174</v>
      </c>
      <c r="D137" s="55" t="s">
        <v>175</v>
      </c>
      <c r="E137" s="54"/>
      <c r="F137" s="55" t="s">
        <v>176</v>
      </c>
      <c r="G137" s="55" t="s">
        <v>177</v>
      </c>
      <c r="H137" s="28"/>
      <c r="L137" s="28"/>
      <c r="M137" s="28"/>
    </row>
    <row r="138" spans="1:14" s="82" customFormat="1" x14ac:dyDescent="0.35">
      <c r="A138" s="31" t="s">
        <v>220</v>
      </c>
      <c r="B138" s="49" t="s">
        <v>179</v>
      </c>
      <c r="C138" s="61">
        <v>15580.879675</v>
      </c>
      <c r="D138" s="31" t="s">
        <v>118</v>
      </c>
      <c r="E138" s="64"/>
      <c r="F138" s="65">
        <f>IF($C$155=0,"",IF(C138="[for completion]","",IF(C138="","",C138/$C$155)))</f>
        <v>0.44143755836661264</v>
      </c>
      <c r="G138" s="64" t="str">
        <f>IF($D$155=0,"",IF(D138="[for completion]","",IF(D138="","",D138/$D$155)))</f>
        <v/>
      </c>
      <c r="H138" s="28"/>
      <c r="I138" s="31"/>
      <c r="J138" s="31"/>
      <c r="K138" s="31"/>
      <c r="L138" s="28"/>
      <c r="M138" s="28"/>
      <c r="N138" s="28"/>
    </row>
    <row r="139" spans="1:14" s="82" customFormat="1" x14ac:dyDescent="0.35">
      <c r="A139" s="31" t="s">
        <v>221</v>
      </c>
      <c r="B139" s="49" t="s">
        <v>182</v>
      </c>
      <c r="C139" s="61">
        <v>998</v>
      </c>
      <c r="D139" s="50" t="s">
        <v>118</v>
      </c>
      <c r="E139" s="64"/>
      <c r="F139" s="65">
        <f t="shared" ref="F139:F154" si="9">IF($C$155=0,"",IF(C139="[for completion]","",IF(C139="","",C139/$C$155)))</f>
        <v>2.827534083051568E-2</v>
      </c>
      <c r="G139" s="64" t="str">
        <f t="shared" ref="G139:G154" si="10">IF($D$155=0,"",IF(D139="[for completion]","",IF(D139="","",D139/$D$155)))</f>
        <v/>
      </c>
      <c r="H139" s="28"/>
      <c r="I139" s="31"/>
      <c r="J139" s="31"/>
      <c r="K139" s="31"/>
      <c r="L139" s="28"/>
      <c r="M139" s="28"/>
      <c r="N139" s="28"/>
    </row>
    <row r="140" spans="1:14" s="82" customFormat="1" x14ac:dyDescent="0.35">
      <c r="A140" s="31" t="s">
        <v>222</v>
      </c>
      <c r="B140" s="49" t="s">
        <v>184</v>
      </c>
      <c r="C140" s="61">
        <v>0</v>
      </c>
      <c r="D140" s="50" t="s">
        <v>118</v>
      </c>
      <c r="E140" s="64"/>
      <c r="F140" s="65">
        <f t="shared" si="9"/>
        <v>0</v>
      </c>
      <c r="G140" s="64" t="str">
        <f t="shared" si="10"/>
        <v/>
      </c>
      <c r="H140" s="28"/>
      <c r="I140" s="31"/>
      <c r="J140" s="31"/>
      <c r="K140" s="31"/>
      <c r="L140" s="28"/>
      <c r="M140" s="28"/>
      <c r="N140" s="28"/>
    </row>
    <row r="141" spans="1:14" s="82" customFormat="1" x14ac:dyDescent="0.35">
      <c r="A141" s="31" t="s">
        <v>223</v>
      </c>
      <c r="B141" s="49" t="s">
        <v>20</v>
      </c>
      <c r="C141" s="61">
        <v>3750</v>
      </c>
      <c r="D141" s="50" t="s">
        <v>118</v>
      </c>
      <c r="E141" s="64"/>
      <c r="F141" s="65">
        <f t="shared" si="9"/>
        <v>0.10624501815073528</v>
      </c>
      <c r="G141" s="64" t="str">
        <f t="shared" si="10"/>
        <v/>
      </c>
      <c r="H141" s="28"/>
      <c r="I141" s="31"/>
      <c r="J141" s="31"/>
      <c r="K141" s="31"/>
      <c r="L141" s="28"/>
      <c r="M141" s="28"/>
      <c r="N141" s="28"/>
    </row>
    <row r="142" spans="1:14" s="82" customFormat="1" x14ac:dyDescent="0.35">
      <c r="A142" s="31" t="s">
        <v>224</v>
      </c>
      <c r="B142" s="49" t="s">
        <v>187</v>
      </c>
      <c r="C142" s="61">
        <v>0</v>
      </c>
      <c r="D142" s="50" t="s">
        <v>118</v>
      </c>
      <c r="E142" s="64"/>
      <c r="F142" s="65">
        <f t="shared" si="9"/>
        <v>0</v>
      </c>
      <c r="G142" s="64" t="str">
        <f t="shared" si="10"/>
        <v/>
      </c>
      <c r="H142" s="28"/>
      <c r="I142" s="31"/>
      <c r="J142" s="31"/>
      <c r="K142" s="31"/>
      <c r="L142" s="28"/>
      <c r="M142" s="28"/>
      <c r="N142" s="28"/>
    </row>
    <row r="143" spans="1:14" s="82" customFormat="1" x14ac:dyDescent="0.35">
      <c r="A143" s="31" t="s">
        <v>225</v>
      </c>
      <c r="B143" s="49" t="s">
        <v>189</v>
      </c>
      <c r="C143" s="61">
        <v>0</v>
      </c>
      <c r="D143" s="50" t="s">
        <v>118</v>
      </c>
      <c r="E143" s="49"/>
      <c r="F143" s="65">
        <f t="shared" si="9"/>
        <v>0</v>
      </c>
      <c r="G143" s="64" t="str">
        <f t="shared" si="10"/>
        <v/>
      </c>
      <c r="H143" s="28"/>
      <c r="I143" s="31"/>
      <c r="J143" s="31"/>
      <c r="K143" s="31"/>
      <c r="L143" s="28"/>
      <c r="M143" s="28"/>
      <c r="N143" s="28"/>
    </row>
    <row r="144" spans="1:14" x14ac:dyDescent="0.35">
      <c r="A144" s="31" t="s">
        <v>226</v>
      </c>
      <c r="B144" s="49" t="s">
        <v>191</v>
      </c>
      <c r="C144" s="61">
        <v>0</v>
      </c>
      <c r="D144" s="50" t="s">
        <v>118</v>
      </c>
      <c r="E144" s="49"/>
      <c r="F144" s="65">
        <f t="shared" si="9"/>
        <v>0</v>
      </c>
      <c r="G144" s="64" t="str">
        <f t="shared" si="10"/>
        <v/>
      </c>
      <c r="H144" s="28"/>
      <c r="L144" s="28"/>
      <c r="M144" s="28"/>
    </row>
    <row r="145" spans="1:13" x14ac:dyDescent="0.35">
      <c r="A145" s="31" t="s">
        <v>227</v>
      </c>
      <c r="B145" s="49" t="s">
        <v>193</v>
      </c>
      <c r="C145" s="61">
        <v>2995.56792</v>
      </c>
      <c r="D145" s="50" t="s">
        <v>118</v>
      </c>
      <c r="E145" s="49"/>
      <c r="F145" s="65">
        <f t="shared" si="9"/>
        <v>8.4870444808576084E-2</v>
      </c>
      <c r="G145" s="64" t="str">
        <f t="shared" si="10"/>
        <v/>
      </c>
      <c r="H145" s="28"/>
      <c r="L145" s="28"/>
      <c r="M145" s="28"/>
    </row>
    <row r="146" spans="1:13" x14ac:dyDescent="0.35">
      <c r="A146" s="31" t="s">
        <v>228</v>
      </c>
      <c r="B146" s="49" t="s">
        <v>195</v>
      </c>
      <c r="C146" s="61">
        <v>0</v>
      </c>
      <c r="D146" s="50" t="s">
        <v>118</v>
      </c>
      <c r="E146" s="49"/>
      <c r="F146" s="65">
        <f t="shared" si="9"/>
        <v>0</v>
      </c>
      <c r="G146" s="64" t="str">
        <f t="shared" si="10"/>
        <v/>
      </c>
      <c r="H146" s="28"/>
      <c r="L146" s="28"/>
      <c r="M146" s="28"/>
    </row>
    <row r="147" spans="1:13" x14ac:dyDescent="0.35">
      <c r="A147" s="31" t="s">
        <v>229</v>
      </c>
      <c r="B147" s="49" t="s">
        <v>197</v>
      </c>
      <c r="C147" s="61">
        <v>0</v>
      </c>
      <c r="D147" s="50" t="s">
        <v>118</v>
      </c>
      <c r="E147" s="49"/>
      <c r="F147" s="65">
        <f t="shared" si="9"/>
        <v>0</v>
      </c>
      <c r="G147" s="64" t="str">
        <f t="shared" si="10"/>
        <v/>
      </c>
      <c r="H147" s="28"/>
      <c r="L147" s="28"/>
      <c r="M147" s="28"/>
    </row>
    <row r="148" spans="1:13" x14ac:dyDescent="0.35">
      <c r="A148" s="31" t="s">
        <v>230</v>
      </c>
      <c r="B148" s="49" t="s">
        <v>199</v>
      </c>
      <c r="C148" s="61">
        <v>0</v>
      </c>
      <c r="D148" s="50" t="s">
        <v>118</v>
      </c>
      <c r="E148" s="49"/>
      <c r="F148" s="65">
        <f t="shared" si="9"/>
        <v>0</v>
      </c>
      <c r="G148" s="64" t="str">
        <f t="shared" si="10"/>
        <v/>
      </c>
      <c r="H148" s="28"/>
      <c r="L148" s="28"/>
      <c r="M148" s="28"/>
    </row>
    <row r="149" spans="1:13" x14ac:dyDescent="0.35">
      <c r="A149" s="31" t="s">
        <v>231</v>
      </c>
      <c r="B149" s="49" t="s">
        <v>201</v>
      </c>
      <c r="C149" s="61">
        <v>0</v>
      </c>
      <c r="D149" s="50" t="s">
        <v>118</v>
      </c>
      <c r="E149" s="49"/>
      <c r="F149" s="65">
        <f t="shared" si="9"/>
        <v>0</v>
      </c>
      <c r="G149" s="64" t="str">
        <f t="shared" si="10"/>
        <v/>
      </c>
      <c r="H149" s="28"/>
      <c r="L149" s="28"/>
      <c r="M149" s="28"/>
    </row>
    <row r="150" spans="1:13" x14ac:dyDescent="0.35">
      <c r="A150" s="31" t="s">
        <v>232</v>
      </c>
      <c r="B150" s="77" t="s">
        <v>203</v>
      </c>
      <c r="C150" s="61">
        <v>0</v>
      </c>
      <c r="D150" s="50" t="s">
        <v>118</v>
      </c>
      <c r="E150" s="49"/>
      <c r="F150" s="65">
        <f t="shared" si="9"/>
        <v>0</v>
      </c>
      <c r="G150" s="64" t="str">
        <f t="shared" si="10"/>
        <v/>
      </c>
      <c r="H150" s="28"/>
      <c r="L150" s="28"/>
      <c r="M150" s="28"/>
    </row>
    <row r="151" spans="1:13" x14ac:dyDescent="0.35">
      <c r="A151" s="31" t="s">
        <v>233</v>
      </c>
      <c r="B151" s="49" t="s">
        <v>205</v>
      </c>
      <c r="C151" s="61">
        <v>0</v>
      </c>
      <c r="D151" s="50" t="s">
        <v>118</v>
      </c>
      <c r="E151" s="49"/>
      <c r="F151" s="65">
        <f t="shared" si="9"/>
        <v>0</v>
      </c>
      <c r="G151" s="64" t="str">
        <f t="shared" si="10"/>
        <v/>
      </c>
      <c r="H151" s="28"/>
      <c r="L151" s="28"/>
      <c r="M151" s="28"/>
    </row>
    <row r="152" spans="1:13" x14ac:dyDescent="0.35">
      <c r="A152" s="31" t="s">
        <v>234</v>
      </c>
      <c r="B152" s="49" t="s">
        <v>207</v>
      </c>
      <c r="C152" s="61">
        <v>0</v>
      </c>
      <c r="D152" s="50" t="s">
        <v>118</v>
      </c>
      <c r="E152" s="49"/>
      <c r="F152" s="65">
        <f t="shared" si="9"/>
        <v>0</v>
      </c>
      <c r="G152" s="64" t="str">
        <f t="shared" si="10"/>
        <v/>
      </c>
      <c r="H152" s="28"/>
      <c r="L152" s="28"/>
      <c r="M152" s="28"/>
    </row>
    <row r="153" spans="1:13" x14ac:dyDescent="0.35">
      <c r="A153" s="31" t="s">
        <v>235</v>
      </c>
      <c r="B153" s="49" t="s">
        <v>209</v>
      </c>
      <c r="C153" s="61">
        <v>11971.325000000001</v>
      </c>
      <c r="D153" s="50" t="s">
        <v>118</v>
      </c>
      <c r="E153" s="49"/>
      <c r="F153" s="65">
        <f t="shared" si="9"/>
        <v>0.3391716378435603</v>
      </c>
      <c r="G153" s="64" t="str">
        <f t="shared" si="10"/>
        <v/>
      </c>
      <c r="H153" s="28"/>
      <c r="L153" s="28"/>
      <c r="M153" s="28"/>
    </row>
    <row r="154" spans="1:13" x14ac:dyDescent="0.35">
      <c r="A154" s="31" t="s">
        <v>236</v>
      </c>
      <c r="B154" s="49" t="s">
        <v>102</v>
      </c>
      <c r="C154" s="61">
        <v>0</v>
      </c>
      <c r="D154" s="50" t="s">
        <v>118</v>
      </c>
      <c r="E154" s="49"/>
      <c r="F154" s="65">
        <f t="shared" si="9"/>
        <v>0</v>
      </c>
      <c r="G154" s="64" t="str">
        <f t="shared" si="10"/>
        <v/>
      </c>
      <c r="H154" s="28"/>
      <c r="L154" s="28"/>
      <c r="M154" s="28"/>
    </row>
    <row r="155" spans="1:13" x14ac:dyDescent="0.35">
      <c r="A155" s="31" t="s">
        <v>237</v>
      </c>
      <c r="B155" s="79" t="s">
        <v>104</v>
      </c>
      <c r="C155" s="61">
        <f>SUM(C138:C154)</f>
        <v>35295.772595000002</v>
      </c>
      <c r="D155" s="31">
        <f>SUM(D138:D154)</f>
        <v>0</v>
      </c>
      <c r="E155" s="49"/>
      <c r="F155" s="65">
        <f>SUM(F138:F154)</f>
        <v>1</v>
      </c>
      <c r="G155" s="65">
        <f>SUM(G138:G154)</f>
        <v>0</v>
      </c>
      <c r="H155" s="28"/>
      <c r="L155" s="28"/>
      <c r="M155" s="28"/>
    </row>
    <row r="156" spans="1:13" outlineLevel="1" x14ac:dyDescent="0.35">
      <c r="A156" s="31" t="s">
        <v>238</v>
      </c>
      <c r="B156" s="69"/>
      <c r="E156" s="49"/>
      <c r="F156" s="64" t="str">
        <f>IF($C$155=0,"",IF(C156="[for completion]","",IF(C156="","",C156/$C$155)))</f>
        <v/>
      </c>
      <c r="G156" s="64" t="str">
        <f>IF($D$155=0,"",IF(D156="[for completion]","",IF(D156="","",D156/$D$155)))</f>
        <v/>
      </c>
      <c r="H156" s="28"/>
      <c r="L156" s="28"/>
      <c r="M156" s="28"/>
    </row>
    <row r="157" spans="1:13" outlineLevel="1" x14ac:dyDescent="0.35">
      <c r="A157" s="31" t="s">
        <v>239</v>
      </c>
      <c r="B157" s="69"/>
      <c r="E157" s="49"/>
      <c r="F157" s="64" t="str">
        <f t="shared" ref="F157:F162" si="11">IF($C$155=0,"",IF(C157="[for completion]","",IF(C157="","",C157/$C$155)))</f>
        <v/>
      </c>
      <c r="G157" s="64" t="str">
        <f t="shared" ref="G157:G162" si="12">IF($D$155=0,"",IF(D157="[for completion]","",IF(D157="","",D157/$D$155)))</f>
        <v/>
      </c>
      <c r="H157" s="28"/>
      <c r="L157" s="28"/>
      <c r="M157" s="28"/>
    </row>
    <row r="158" spans="1:13" outlineLevel="1" x14ac:dyDescent="0.35">
      <c r="A158" s="31" t="s">
        <v>240</v>
      </c>
      <c r="B158" s="69"/>
      <c r="E158" s="49"/>
      <c r="F158" s="64" t="str">
        <f t="shared" si="11"/>
        <v/>
      </c>
      <c r="G158" s="64" t="str">
        <f t="shared" si="12"/>
        <v/>
      </c>
      <c r="H158" s="28"/>
      <c r="L158" s="28"/>
      <c r="M158" s="28"/>
    </row>
    <row r="159" spans="1:13" outlineLevel="1" x14ac:dyDescent="0.35">
      <c r="A159" s="31" t="s">
        <v>241</v>
      </c>
      <c r="B159" s="69"/>
      <c r="E159" s="49"/>
      <c r="F159" s="64" t="str">
        <f t="shared" si="11"/>
        <v/>
      </c>
      <c r="G159" s="64" t="str">
        <f t="shared" si="12"/>
        <v/>
      </c>
      <c r="H159" s="28"/>
      <c r="L159" s="28"/>
      <c r="M159" s="28"/>
    </row>
    <row r="160" spans="1:13" outlineLevel="1" x14ac:dyDescent="0.35">
      <c r="A160" s="31" t="s">
        <v>242</v>
      </c>
      <c r="B160" s="69"/>
      <c r="E160" s="49"/>
      <c r="F160" s="64" t="str">
        <f t="shared" si="11"/>
        <v/>
      </c>
      <c r="G160" s="64" t="str">
        <f t="shared" si="12"/>
        <v/>
      </c>
      <c r="H160" s="28"/>
      <c r="L160" s="28"/>
      <c r="M160" s="28"/>
    </row>
    <row r="161" spans="1:13" outlineLevel="1" x14ac:dyDescent="0.35">
      <c r="A161" s="31" t="s">
        <v>243</v>
      </c>
      <c r="B161" s="69"/>
      <c r="E161" s="49"/>
      <c r="F161" s="64" t="str">
        <f t="shared" si="11"/>
        <v/>
      </c>
      <c r="G161" s="64" t="str">
        <f t="shared" si="12"/>
        <v/>
      </c>
      <c r="H161" s="28"/>
      <c r="L161" s="28"/>
      <c r="M161" s="28"/>
    </row>
    <row r="162" spans="1:13" outlineLevel="1" x14ac:dyDescent="0.35">
      <c r="A162" s="31" t="s">
        <v>244</v>
      </c>
      <c r="B162" s="69"/>
      <c r="E162" s="49"/>
      <c r="F162" s="64" t="str">
        <f t="shared" si="11"/>
        <v/>
      </c>
      <c r="G162" s="64" t="str">
        <f t="shared" si="12"/>
        <v/>
      </c>
      <c r="H162" s="28"/>
      <c r="L162" s="28"/>
      <c r="M162" s="28"/>
    </row>
    <row r="163" spans="1:13" ht="15" customHeight="1" x14ac:dyDescent="0.35">
      <c r="A163" s="52"/>
      <c r="B163" s="53" t="s">
        <v>245</v>
      </c>
      <c r="C163" s="58" t="s">
        <v>174</v>
      </c>
      <c r="D163" s="58" t="s">
        <v>175</v>
      </c>
      <c r="E163" s="54"/>
      <c r="F163" s="58" t="s">
        <v>176</v>
      </c>
      <c r="G163" s="58" t="s">
        <v>177</v>
      </c>
      <c r="H163" s="28"/>
      <c r="L163" s="28"/>
      <c r="M163" s="28"/>
    </row>
    <row r="164" spans="1:13" x14ac:dyDescent="0.35">
      <c r="A164" s="31" t="s">
        <v>246</v>
      </c>
      <c r="B164" s="28" t="s">
        <v>247</v>
      </c>
      <c r="C164" s="61">
        <v>30962.872595000001</v>
      </c>
      <c r="D164" s="31" t="s">
        <v>118</v>
      </c>
      <c r="E164" s="83"/>
      <c r="F164" s="65">
        <f>IF($C$167=0,"",IF(C164="[for completion]","",IF(C164="","",C164/$C$167)))</f>
        <v>0.87724025622791435</v>
      </c>
      <c r="G164" s="64" t="str">
        <f>IF($D$167=0,"",IF(D164="[for completion]","",IF(D164="","",D164/$D$167)))</f>
        <v/>
      </c>
      <c r="H164" s="28"/>
      <c r="L164" s="28"/>
      <c r="M164" s="28"/>
    </row>
    <row r="165" spans="1:13" x14ac:dyDescent="0.35">
      <c r="A165" s="31" t="s">
        <v>248</v>
      </c>
      <c r="B165" s="28" t="s">
        <v>249</v>
      </c>
      <c r="C165" s="61">
        <v>4332.8999999999996</v>
      </c>
      <c r="D165" s="50" t="s">
        <v>118</v>
      </c>
      <c r="E165" s="83"/>
      <c r="F165" s="65">
        <f t="shared" ref="F165:F166" si="13">IF($C$167=0,"",IF(C165="[for completion]","",IF(C165="","",C165/$C$167)))</f>
        <v>0.12275974377208555</v>
      </c>
      <c r="G165" s="64" t="str">
        <f t="shared" ref="G165:G166" si="14">IF($D$167=0,"",IF(D165="[for completion]","",IF(D165="","",D165/$D$167)))</f>
        <v/>
      </c>
      <c r="H165" s="28"/>
      <c r="L165" s="28"/>
      <c r="M165" s="28"/>
    </row>
    <row r="166" spans="1:13" x14ac:dyDescent="0.35">
      <c r="A166" s="31" t="s">
        <v>250</v>
      </c>
      <c r="B166" s="28" t="s">
        <v>102</v>
      </c>
      <c r="C166" s="61">
        <v>0</v>
      </c>
      <c r="D166" s="50" t="s">
        <v>118</v>
      </c>
      <c r="E166" s="83"/>
      <c r="F166" s="65">
        <f t="shared" si="13"/>
        <v>0</v>
      </c>
      <c r="G166" s="64" t="str">
        <f t="shared" si="14"/>
        <v/>
      </c>
      <c r="H166" s="28"/>
      <c r="L166" s="28"/>
      <c r="M166" s="28"/>
    </row>
    <row r="167" spans="1:13" x14ac:dyDescent="0.35">
      <c r="A167" s="31" t="s">
        <v>251</v>
      </c>
      <c r="B167" s="84" t="s">
        <v>104</v>
      </c>
      <c r="C167" s="61">
        <f>SUM(C164:C166)</f>
        <v>35295.772595000002</v>
      </c>
      <c r="D167" s="28">
        <f>SUM(D164:D166)</f>
        <v>0</v>
      </c>
      <c r="E167" s="83"/>
      <c r="F167" s="65">
        <f>SUM(F164:F166)</f>
        <v>0.99999999999999989</v>
      </c>
      <c r="G167" s="65">
        <f>SUM(G164:G166)</f>
        <v>0</v>
      </c>
      <c r="H167" s="28"/>
      <c r="L167" s="28"/>
      <c r="M167" s="28"/>
    </row>
    <row r="168" spans="1:13" outlineLevel="1" x14ac:dyDescent="0.35">
      <c r="A168" s="31" t="s">
        <v>252</v>
      </c>
      <c r="B168" s="84"/>
      <c r="C168" s="28"/>
      <c r="D168" s="28"/>
      <c r="E168" s="83"/>
      <c r="F168" s="83"/>
      <c r="G168" s="77"/>
      <c r="H168" s="28"/>
      <c r="L168" s="28"/>
      <c r="M168" s="28"/>
    </row>
    <row r="169" spans="1:13" outlineLevel="1" x14ac:dyDescent="0.35">
      <c r="A169" s="31" t="s">
        <v>253</v>
      </c>
      <c r="B169" s="84"/>
      <c r="C169" s="28"/>
      <c r="D169" s="28"/>
      <c r="E169" s="83"/>
      <c r="F169" s="83"/>
      <c r="G169" s="77"/>
      <c r="H169" s="28"/>
      <c r="L169" s="28"/>
      <c r="M169" s="28"/>
    </row>
    <row r="170" spans="1:13" outlineLevel="1" x14ac:dyDescent="0.35">
      <c r="A170" s="31" t="s">
        <v>254</v>
      </c>
      <c r="B170" s="84"/>
      <c r="C170" s="28"/>
      <c r="D170" s="28"/>
      <c r="E170" s="83"/>
      <c r="F170" s="83"/>
      <c r="G170" s="77"/>
      <c r="H170" s="28"/>
      <c r="L170" s="28"/>
      <c r="M170" s="28"/>
    </row>
    <row r="171" spans="1:13" outlineLevel="1" x14ac:dyDescent="0.35">
      <c r="A171" s="31" t="s">
        <v>255</v>
      </c>
      <c r="B171" s="84"/>
      <c r="C171" s="28"/>
      <c r="D171" s="28"/>
      <c r="E171" s="83"/>
      <c r="F171" s="83"/>
      <c r="G171" s="77"/>
      <c r="H171" s="28"/>
      <c r="L171" s="28"/>
      <c r="M171" s="28"/>
    </row>
    <row r="172" spans="1:13" outlineLevel="1" x14ac:dyDescent="0.35">
      <c r="A172" s="31" t="s">
        <v>256</v>
      </c>
      <c r="B172" s="84"/>
      <c r="C172" s="28"/>
      <c r="D172" s="28"/>
      <c r="E172" s="83"/>
      <c r="F172" s="83"/>
      <c r="G172" s="77"/>
      <c r="H172" s="28"/>
      <c r="L172" s="28"/>
      <c r="M172" s="28"/>
    </row>
    <row r="173" spans="1:13" ht="15" customHeight="1" x14ac:dyDescent="0.35">
      <c r="A173" s="52"/>
      <c r="B173" s="53" t="s">
        <v>257</v>
      </c>
      <c r="C173" s="52" t="s">
        <v>64</v>
      </c>
      <c r="D173" s="52"/>
      <c r="E173" s="54"/>
      <c r="F173" s="55" t="s">
        <v>258</v>
      </c>
      <c r="G173" s="55"/>
      <c r="H173" s="28"/>
      <c r="L173" s="28"/>
      <c r="M173" s="28"/>
    </row>
    <row r="174" spans="1:13" ht="15" customHeight="1" x14ac:dyDescent="0.35">
      <c r="A174" s="31" t="s">
        <v>259</v>
      </c>
      <c r="B174" s="49" t="s">
        <v>260</v>
      </c>
      <c r="C174" s="61">
        <v>0</v>
      </c>
      <c r="D174" s="45"/>
      <c r="E174" s="37"/>
      <c r="F174" s="64" t="str">
        <f>IF($C$179=0,"",IF(C174="[for completion]","",C174/$C$179))</f>
        <v/>
      </c>
      <c r="G174" s="64"/>
      <c r="H174" s="28"/>
      <c r="L174" s="28"/>
      <c r="M174" s="28"/>
    </row>
    <row r="175" spans="1:13" ht="30.75" customHeight="1" x14ac:dyDescent="0.35">
      <c r="A175" s="31" t="s">
        <v>261</v>
      </c>
      <c r="B175" s="49" t="s">
        <v>262</v>
      </c>
      <c r="C175" s="61">
        <v>0</v>
      </c>
      <c r="E175" s="72"/>
      <c r="F175" s="64" t="str">
        <f>IF($C$179=0,"",IF(C175="[for completion]","",C175/$C$179))</f>
        <v/>
      </c>
      <c r="G175" s="64"/>
      <c r="H175" s="28"/>
      <c r="L175" s="28"/>
      <c r="M175" s="28"/>
    </row>
    <row r="176" spans="1:13" x14ac:dyDescent="0.35">
      <c r="A176" s="31" t="s">
        <v>263</v>
      </c>
      <c r="B176" s="49" t="s">
        <v>264</v>
      </c>
      <c r="C176" s="61">
        <v>0</v>
      </c>
      <c r="E176" s="72"/>
      <c r="F176" s="64"/>
      <c r="G176" s="64"/>
      <c r="H176" s="28"/>
      <c r="L176" s="28"/>
      <c r="M176" s="28"/>
    </row>
    <row r="177" spans="1:13" x14ac:dyDescent="0.35">
      <c r="A177" s="31" t="s">
        <v>265</v>
      </c>
      <c r="B177" s="49" t="s">
        <v>266</v>
      </c>
      <c r="C177" s="61">
        <v>0</v>
      </c>
      <c r="E177" s="72"/>
      <c r="F177" s="64" t="str">
        <f t="shared" ref="F177:F187" si="15">IF($C$179=0,"",IF(C177="[for completion]","",C177/$C$179))</f>
        <v/>
      </c>
      <c r="G177" s="64"/>
      <c r="H177" s="28"/>
      <c r="L177" s="28"/>
      <c r="M177" s="28"/>
    </row>
    <row r="178" spans="1:13" x14ac:dyDescent="0.35">
      <c r="A178" s="31" t="s">
        <v>267</v>
      </c>
      <c r="B178" s="49" t="s">
        <v>102</v>
      </c>
      <c r="C178" s="61">
        <v>0</v>
      </c>
      <c r="E178" s="72"/>
      <c r="F178" s="64" t="str">
        <f t="shared" si="15"/>
        <v/>
      </c>
      <c r="G178" s="64"/>
      <c r="H178" s="28"/>
      <c r="L178" s="28"/>
      <c r="M178" s="28"/>
    </row>
    <row r="179" spans="1:13" x14ac:dyDescent="0.35">
      <c r="A179" s="31" t="s">
        <v>268</v>
      </c>
      <c r="B179" s="79" t="s">
        <v>104</v>
      </c>
      <c r="C179" s="61">
        <f>SUM(C174:C178)</f>
        <v>0</v>
      </c>
      <c r="E179" s="72"/>
      <c r="F179" s="65">
        <f>SUM(F174:F178)</f>
        <v>0</v>
      </c>
      <c r="G179" s="64"/>
      <c r="H179" s="28"/>
      <c r="L179" s="28"/>
      <c r="M179" s="28"/>
    </row>
    <row r="180" spans="1:13" outlineLevel="1" x14ac:dyDescent="0.35">
      <c r="A180" s="31" t="s">
        <v>269</v>
      </c>
      <c r="B180" s="85"/>
      <c r="E180" s="72"/>
      <c r="F180" s="64" t="str">
        <f t="shared" si="15"/>
        <v/>
      </c>
      <c r="G180" s="64"/>
      <c r="H180" s="28"/>
      <c r="L180" s="28"/>
      <c r="M180" s="28"/>
    </row>
    <row r="181" spans="1:13" s="85" customFormat="1" outlineLevel="1" x14ac:dyDescent="0.35">
      <c r="A181" s="31" t="s">
        <v>270</v>
      </c>
      <c r="F181" s="64" t="str">
        <f t="shared" si="15"/>
        <v/>
      </c>
    </row>
    <row r="182" spans="1:13" outlineLevel="1" x14ac:dyDescent="0.35">
      <c r="A182" s="31" t="s">
        <v>271</v>
      </c>
      <c r="B182" s="85"/>
      <c r="E182" s="72"/>
      <c r="F182" s="64" t="str">
        <f t="shared" si="15"/>
        <v/>
      </c>
      <c r="G182" s="64"/>
      <c r="H182" s="28"/>
      <c r="L182" s="28"/>
      <c r="M182" s="28"/>
    </row>
    <row r="183" spans="1:13" outlineLevel="1" x14ac:dyDescent="0.35">
      <c r="A183" s="31" t="s">
        <v>272</v>
      </c>
      <c r="B183" s="85"/>
      <c r="E183" s="72"/>
      <c r="F183" s="64" t="str">
        <f t="shared" si="15"/>
        <v/>
      </c>
      <c r="G183" s="64"/>
      <c r="H183" s="28"/>
      <c r="L183" s="28"/>
      <c r="M183" s="28"/>
    </row>
    <row r="184" spans="1:13" s="85" customFormat="1" outlineLevel="1" x14ac:dyDescent="0.35">
      <c r="A184" s="31" t="s">
        <v>273</v>
      </c>
      <c r="F184" s="64" t="str">
        <f t="shared" si="15"/>
        <v/>
      </c>
    </row>
    <row r="185" spans="1:13" outlineLevel="1" x14ac:dyDescent="0.35">
      <c r="A185" s="31" t="s">
        <v>274</v>
      </c>
      <c r="B185" s="85"/>
      <c r="E185" s="72"/>
      <c r="F185" s="64" t="str">
        <f t="shared" si="15"/>
        <v/>
      </c>
      <c r="G185" s="64"/>
      <c r="H185" s="28"/>
      <c r="L185" s="28"/>
      <c r="M185" s="28"/>
    </row>
    <row r="186" spans="1:13" outlineLevel="1" x14ac:dyDescent="0.35">
      <c r="A186" s="31" t="s">
        <v>275</v>
      </c>
      <c r="B186" s="85"/>
      <c r="E186" s="72"/>
      <c r="F186" s="64" t="str">
        <f t="shared" si="15"/>
        <v/>
      </c>
      <c r="G186" s="64"/>
      <c r="H186" s="28"/>
      <c r="L186" s="28"/>
      <c r="M186" s="28"/>
    </row>
    <row r="187" spans="1:13" outlineLevel="1" x14ac:dyDescent="0.35">
      <c r="A187" s="31" t="s">
        <v>276</v>
      </c>
      <c r="B187" s="85"/>
      <c r="E187" s="72"/>
      <c r="F187" s="64" t="str">
        <f t="shared" si="15"/>
        <v/>
      </c>
      <c r="G187" s="64"/>
      <c r="H187" s="28"/>
      <c r="L187" s="28"/>
      <c r="M187" s="28"/>
    </row>
    <row r="188" spans="1:13" outlineLevel="1" x14ac:dyDescent="0.35">
      <c r="A188" s="31" t="s">
        <v>277</v>
      </c>
      <c r="B188" s="85"/>
      <c r="E188" s="72"/>
      <c r="F188" s="64"/>
      <c r="G188" s="64"/>
      <c r="H188" s="28"/>
      <c r="L188" s="28"/>
      <c r="M188" s="28"/>
    </row>
    <row r="189" spans="1:13" outlineLevel="1" x14ac:dyDescent="0.35">
      <c r="A189" s="31" t="s">
        <v>278</v>
      </c>
      <c r="B189" s="85"/>
      <c r="E189" s="72"/>
      <c r="F189" s="64"/>
      <c r="G189" s="64"/>
      <c r="H189" s="28"/>
      <c r="L189" s="28"/>
      <c r="M189" s="28"/>
    </row>
    <row r="190" spans="1:13" outlineLevel="1" x14ac:dyDescent="0.35">
      <c r="A190" s="31" t="s">
        <v>279</v>
      </c>
      <c r="B190" s="85"/>
      <c r="E190" s="72"/>
      <c r="F190" s="64"/>
      <c r="G190" s="64"/>
      <c r="H190" s="28"/>
      <c r="L190" s="28"/>
      <c r="M190" s="28"/>
    </row>
    <row r="191" spans="1:13" outlineLevel="1" x14ac:dyDescent="0.35">
      <c r="A191" s="31" t="s">
        <v>280</v>
      </c>
      <c r="B191" s="69"/>
      <c r="E191" s="72"/>
      <c r="F191" s="64"/>
      <c r="G191" s="64"/>
      <c r="H191" s="28"/>
      <c r="L191" s="28"/>
      <c r="M191" s="28"/>
    </row>
    <row r="192" spans="1:13" ht="15" customHeight="1" x14ac:dyDescent="0.35">
      <c r="A192" s="52"/>
      <c r="B192" s="53" t="s">
        <v>281</v>
      </c>
      <c r="C192" s="52" t="s">
        <v>64</v>
      </c>
      <c r="D192" s="52"/>
      <c r="E192" s="54"/>
      <c r="F192" s="55" t="s">
        <v>258</v>
      </c>
      <c r="G192" s="55"/>
      <c r="H192" s="28"/>
      <c r="L192" s="28"/>
      <c r="M192" s="28"/>
    </row>
    <row r="193" spans="1:13" x14ac:dyDescent="0.35">
      <c r="A193" s="31" t="s">
        <v>282</v>
      </c>
      <c r="B193" s="49" t="s">
        <v>283</v>
      </c>
      <c r="C193" s="61">
        <v>0</v>
      </c>
      <c r="E193" s="62"/>
      <c r="F193" s="64" t="str">
        <f t="shared" ref="F193:F206" si="16">IF($C$208=0,"",IF(C193="[for completion]","",C193/$C$208))</f>
        <v/>
      </c>
      <c r="G193" s="64"/>
      <c r="H193" s="28"/>
      <c r="L193" s="28"/>
      <c r="M193" s="28"/>
    </row>
    <row r="194" spans="1:13" x14ac:dyDescent="0.35">
      <c r="A194" s="31" t="s">
        <v>284</v>
      </c>
      <c r="B194" s="49" t="s">
        <v>285</v>
      </c>
      <c r="C194" s="61">
        <v>0</v>
      </c>
      <c r="E194" s="72"/>
      <c r="F194" s="64" t="str">
        <f t="shared" si="16"/>
        <v/>
      </c>
      <c r="G194" s="72"/>
      <c r="H194" s="28"/>
      <c r="L194" s="28"/>
      <c r="M194" s="28"/>
    </row>
    <row r="195" spans="1:13" x14ac:dyDescent="0.35">
      <c r="A195" s="31" t="s">
        <v>286</v>
      </c>
      <c r="B195" s="49" t="s">
        <v>287</v>
      </c>
      <c r="C195" s="61">
        <v>0</v>
      </c>
      <c r="E195" s="72"/>
      <c r="F195" s="64" t="str">
        <f t="shared" si="16"/>
        <v/>
      </c>
      <c r="G195" s="72"/>
      <c r="H195" s="28"/>
      <c r="L195" s="28"/>
      <c r="M195" s="28"/>
    </row>
    <row r="196" spans="1:13" x14ac:dyDescent="0.35">
      <c r="A196" s="31" t="s">
        <v>288</v>
      </c>
      <c r="B196" s="49" t="s">
        <v>289</v>
      </c>
      <c r="C196" s="61">
        <v>0</v>
      </c>
      <c r="E196" s="72"/>
      <c r="F196" s="64" t="str">
        <f t="shared" si="16"/>
        <v/>
      </c>
      <c r="G196" s="72"/>
      <c r="H196" s="28"/>
      <c r="L196" s="28"/>
      <c r="M196" s="28"/>
    </row>
    <row r="197" spans="1:13" x14ac:dyDescent="0.35">
      <c r="A197" s="31" t="s">
        <v>290</v>
      </c>
      <c r="B197" s="49" t="s">
        <v>291</v>
      </c>
      <c r="C197" s="61">
        <v>0</v>
      </c>
      <c r="E197" s="72"/>
      <c r="F197" s="64" t="str">
        <f t="shared" si="16"/>
        <v/>
      </c>
      <c r="G197" s="72"/>
      <c r="H197" s="28"/>
      <c r="L197" s="28"/>
      <c r="M197" s="28"/>
    </row>
    <row r="198" spans="1:13" x14ac:dyDescent="0.35">
      <c r="A198" s="31" t="s">
        <v>292</v>
      </c>
      <c r="B198" s="49" t="s">
        <v>293</v>
      </c>
      <c r="C198" s="61">
        <v>0</v>
      </c>
      <c r="E198" s="72"/>
      <c r="F198" s="64" t="str">
        <f t="shared" si="16"/>
        <v/>
      </c>
      <c r="G198" s="72"/>
      <c r="H198" s="28"/>
      <c r="L198" s="28"/>
      <c r="M198" s="28"/>
    </row>
    <row r="199" spans="1:13" x14ac:dyDescent="0.35">
      <c r="A199" s="31" t="s">
        <v>294</v>
      </c>
      <c r="B199" s="49" t="s">
        <v>295</v>
      </c>
      <c r="C199" s="61">
        <v>0</v>
      </c>
      <c r="E199" s="72"/>
      <c r="F199" s="64" t="str">
        <f t="shared" si="16"/>
        <v/>
      </c>
      <c r="G199" s="72"/>
      <c r="H199" s="28"/>
      <c r="L199" s="28"/>
      <c r="M199" s="28"/>
    </row>
    <row r="200" spans="1:13" x14ac:dyDescent="0.35">
      <c r="A200" s="31" t="s">
        <v>296</v>
      </c>
      <c r="B200" s="49" t="s">
        <v>2</v>
      </c>
      <c r="C200" s="61">
        <v>0</v>
      </c>
      <c r="E200" s="72"/>
      <c r="F200" s="64" t="str">
        <f t="shared" si="16"/>
        <v/>
      </c>
      <c r="G200" s="72"/>
      <c r="H200" s="28"/>
      <c r="L200" s="28"/>
      <c r="M200" s="28"/>
    </row>
    <row r="201" spans="1:13" x14ac:dyDescent="0.35">
      <c r="A201" s="31" t="s">
        <v>297</v>
      </c>
      <c r="B201" s="49" t="s">
        <v>298</v>
      </c>
      <c r="C201" s="61">
        <v>0</v>
      </c>
      <c r="E201" s="72"/>
      <c r="F201" s="64" t="str">
        <f t="shared" si="16"/>
        <v/>
      </c>
      <c r="G201" s="72"/>
      <c r="H201" s="28"/>
      <c r="L201" s="28"/>
      <c r="M201" s="28"/>
    </row>
    <row r="202" spans="1:13" x14ac:dyDescent="0.35">
      <c r="A202" s="31" t="s">
        <v>299</v>
      </c>
      <c r="B202" s="49" t="s">
        <v>300</v>
      </c>
      <c r="C202" s="61">
        <v>0</v>
      </c>
      <c r="E202" s="72"/>
      <c r="F202" s="64" t="str">
        <f t="shared" si="16"/>
        <v/>
      </c>
      <c r="G202" s="72"/>
      <c r="H202" s="28"/>
      <c r="L202" s="28"/>
      <c r="M202" s="28"/>
    </row>
    <row r="203" spans="1:13" x14ac:dyDescent="0.35">
      <c r="A203" s="31" t="s">
        <v>301</v>
      </c>
      <c r="B203" s="49" t="s">
        <v>302</v>
      </c>
      <c r="C203" s="61">
        <v>0</v>
      </c>
      <c r="E203" s="72"/>
      <c r="F203" s="64" t="str">
        <f t="shared" si="16"/>
        <v/>
      </c>
      <c r="G203" s="72"/>
      <c r="H203" s="28"/>
      <c r="L203" s="28"/>
      <c r="M203" s="28"/>
    </row>
    <row r="204" spans="1:13" x14ac:dyDescent="0.35">
      <c r="A204" s="31" t="s">
        <v>303</v>
      </c>
      <c r="B204" s="49" t="s">
        <v>304</v>
      </c>
      <c r="C204" s="61">
        <v>0</v>
      </c>
      <c r="E204" s="72"/>
      <c r="F204" s="64" t="str">
        <f t="shared" si="16"/>
        <v/>
      </c>
      <c r="G204" s="72"/>
      <c r="H204" s="28"/>
      <c r="L204" s="28"/>
      <c r="M204" s="28"/>
    </row>
    <row r="205" spans="1:13" x14ac:dyDescent="0.35">
      <c r="A205" s="31" t="s">
        <v>305</v>
      </c>
      <c r="B205" s="49" t="s">
        <v>306</v>
      </c>
      <c r="C205" s="61">
        <v>0</v>
      </c>
      <c r="E205" s="72"/>
      <c r="F205" s="64" t="str">
        <f t="shared" si="16"/>
        <v/>
      </c>
      <c r="G205" s="72"/>
      <c r="H205" s="28"/>
      <c r="L205" s="28"/>
      <c r="M205" s="28"/>
    </row>
    <row r="206" spans="1:13" x14ac:dyDescent="0.35">
      <c r="A206" s="31" t="s">
        <v>307</v>
      </c>
      <c r="B206" s="49" t="s">
        <v>102</v>
      </c>
      <c r="C206" s="61">
        <v>0</v>
      </c>
      <c r="E206" s="72"/>
      <c r="F206" s="64" t="str">
        <f t="shared" si="16"/>
        <v/>
      </c>
      <c r="G206" s="72"/>
      <c r="H206" s="28"/>
      <c r="L206" s="28"/>
      <c r="M206" s="28"/>
    </row>
    <row r="207" spans="1:13" x14ac:dyDescent="0.35">
      <c r="A207" s="31" t="s">
        <v>308</v>
      </c>
      <c r="B207" s="66" t="s">
        <v>309</v>
      </c>
      <c r="C207" s="61">
        <v>0</v>
      </c>
      <c r="E207" s="72"/>
      <c r="F207" s="64"/>
      <c r="G207" s="72"/>
      <c r="H207" s="28"/>
      <c r="L207" s="28"/>
      <c r="M207" s="28"/>
    </row>
    <row r="208" spans="1:13" x14ac:dyDescent="0.35">
      <c r="A208" s="31" t="s">
        <v>310</v>
      </c>
      <c r="B208" s="79" t="s">
        <v>104</v>
      </c>
      <c r="C208" s="61">
        <f>SUM(C193:C206)</f>
        <v>0</v>
      </c>
      <c r="D208" s="49"/>
      <c r="E208" s="72"/>
      <c r="F208" s="65">
        <f>SUM(F193:F206)</f>
        <v>0</v>
      </c>
      <c r="G208" s="72"/>
      <c r="H208" s="28"/>
      <c r="L208" s="28"/>
      <c r="M208" s="28"/>
    </row>
    <row r="209" spans="1:13" outlineLevel="1" x14ac:dyDescent="0.35">
      <c r="A209" s="31" t="s">
        <v>311</v>
      </c>
      <c r="B209" s="69"/>
      <c r="E209" s="72"/>
      <c r="F209" s="64" t="str">
        <f>IF($C$208=0,"",IF(C209="[for completion]","",C209/$C$208))</f>
        <v/>
      </c>
      <c r="G209" s="72"/>
      <c r="H209" s="28"/>
      <c r="L209" s="28"/>
      <c r="M209" s="28"/>
    </row>
    <row r="210" spans="1:13" outlineLevel="1" x14ac:dyDescent="0.35">
      <c r="A210" s="31" t="s">
        <v>312</v>
      </c>
      <c r="B210" s="69"/>
      <c r="E210" s="72"/>
      <c r="F210" s="64" t="str">
        <f t="shared" ref="F210:F215" si="17">IF($C$208=0,"",IF(C210="[for completion]","",C210/$C$208))</f>
        <v/>
      </c>
      <c r="G210" s="72"/>
      <c r="H210" s="28"/>
      <c r="L210" s="28"/>
      <c r="M210" s="28"/>
    </row>
    <row r="211" spans="1:13" outlineLevel="1" x14ac:dyDescent="0.35">
      <c r="A211" s="31" t="s">
        <v>313</v>
      </c>
      <c r="B211" s="69"/>
      <c r="E211" s="72"/>
      <c r="F211" s="64" t="str">
        <f t="shared" si="17"/>
        <v/>
      </c>
      <c r="G211" s="72"/>
      <c r="H211" s="28"/>
      <c r="L211" s="28"/>
      <c r="M211" s="28"/>
    </row>
    <row r="212" spans="1:13" outlineLevel="1" x14ac:dyDescent="0.35">
      <c r="A212" s="31" t="s">
        <v>314</v>
      </c>
      <c r="B212" s="69"/>
      <c r="E212" s="72"/>
      <c r="F212" s="64" t="str">
        <f t="shared" si="17"/>
        <v/>
      </c>
      <c r="G212" s="72"/>
      <c r="H212" s="28"/>
      <c r="L212" s="28"/>
      <c r="M212" s="28"/>
    </row>
    <row r="213" spans="1:13" outlineLevel="1" x14ac:dyDescent="0.35">
      <c r="A213" s="31" t="s">
        <v>315</v>
      </c>
      <c r="B213" s="69"/>
      <c r="E213" s="72"/>
      <c r="F213" s="64" t="str">
        <f t="shared" si="17"/>
        <v/>
      </c>
      <c r="G213" s="72"/>
      <c r="H213" s="28"/>
      <c r="L213" s="28"/>
      <c r="M213" s="28"/>
    </row>
    <row r="214" spans="1:13" outlineLevel="1" x14ac:dyDescent="0.35">
      <c r="A214" s="31" t="s">
        <v>316</v>
      </c>
      <c r="B214" s="69"/>
      <c r="E214" s="72"/>
      <c r="F214" s="64" t="str">
        <f t="shared" si="17"/>
        <v/>
      </c>
      <c r="G214" s="72"/>
      <c r="H214" s="28"/>
      <c r="L214" s="28"/>
      <c r="M214" s="28"/>
    </row>
    <row r="215" spans="1:13" outlineLevel="1" x14ac:dyDescent="0.35">
      <c r="A215" s="31" t="s">
        <v>317</v>
      </c>
      <c r="B215" s="69"/>
      <c r="E215" s="72"/>
      <c r="F215" s="64" t="str">
        <f t="shared" si="17"/>
        <v/>
      </c>
      <c r="G215" s="72"/>
      <c r="H215" s="28"/>
      <c r="L215" s="28"/>
      <c r="M215" s="28"/>
    </row>
    <row r="216" spans="1:13" ht="15" customHeight="1" x14ac:dyDescent="0.35">
      <c r="A216" s="52"/>
      <c r="B216" s="53" t="s">
        <v>318</v>
      </c>
      <c r="C216" s="52" t="s">
        <v>64</v>
      </c>
      <c r="D216" s="52"/>
      <c r="E216" s="54"/>
      <c r="F216" s="55" t="s">
        <v>92</v>
      </c>
      <c r="G216" s="55" t="s">
        <v>319</v>
      </c>
      <c r="H216" s="28"/>
      <c r="L216" s="28"/>
      <c r="M216" s="28"/>
    </row>
    <row r="217" spans="1:13" x14ac:dyDescent="0.35">
      <c r="A217" s="31" t="s">
        <v>320</v>
      </c>
      <c r="B217" s="77" t="s">
        <v>321</v>
      </c>
      <c r="C217" s="61">
        <v>0</v>
      </c>
      <c r="E217" s="83"/>
      <c r="F217" s="65">
        <f>IF($C$38=0,"",IF(C217="[for completion]","",IF(C217="","",C217/$C$38)))</f>
        <v>0</v>
      </c>
      <c r="G217" s="65">
        <f>IF($C$39=0,"",IF(C217="[for completion]","",IF(C217="","",C217/$C$39)))</f>
        <v>0</v>
      </c>
      <c r="H217" s="28"/>
      <c r="L217" s="28"/>
      <c r="M217" s="28"/>
    </row>
    <row r="218" spans="1:13" x14ac:dyDescent="0.35">
      <c r="A218" s="31" t="s">
        <v>322</v>
      </c>
      <c r="B218" s="77" t="s">
        <v>323</v>
      </c>
      <c r="C218" s="61">
        <v>0</v>
      </c>
      <c r="E218" s="83"/>
      <c r="F218" s="65">
        <f t="shared" ref="F218:F219" si="18">IF($C$38=0,"",IF(C218="[for completion]","",IF(C218="","",C218/$C$38)))</f>
        <v>0</v>
      </c>
      <c r="G218" s="65">
        <f t="shared" ref="G218:G219" si="19">IF($C$39=0,"",IF(C218="[for completion]","",IF(C218="","",C218/$C$39)))</f>
        <v>0</v>
      </c>
      <c r="H218" s="28"/>
      <c r="L218" s="28"/>
      <c r="M218" s="28"/>
    </row>
    <row r="219" spans="1:13" x14ac:dyDescent="0.35">
      <c r="A219" s="31" t="s">
        <v>324</v>
      </c>
      <c r="B219" s="77" t="s">
        <v>102</v>
      </c>
      <c r="C219" s="61">
        <v>0</v>
      </c>
      <c r="E219" s="83"/>
      <c r="F219" s="65">
        <f t="shared" si="18"/>
        <v>0</v>
      </c>
      <c r="G219" s="65">
        <f t="shared" si="19"/>
        <v>0</v>
      </c>
      <c r="H219" s="28"/>
      <c r="L219" s="28"/>
      <c r="M219" s="28"/>
    </row>
    <row r="220" spans="1:13" x14ac:dyDescent="0.35">
      <c r="A220" s="31" t="s">
        <v>325</v>
      </c>
      <c r="B220" s="79" t="s">
        <v>104</v>
      </c>
      <c r="C220" s="61">
        <f>SUM(C217:C219)</f>
        <v>0</v>
      </c>
      <c r="E220" s="83"/>
      <c r="F220" s="65">
        <f>SUM(F217:F219)</f>
        <v>0</v>
      </c>
      <c r="G220" s="65">
        <f>SUM(G217:G219)</f>
        <v>0</v>
      </c>
      <c r="H220" s="28"/>
      <c r="L220" s="28"/>
      <c r="M220" s="28"/>
    </row>
    <row r="221" spans="1:13" outlineLevel="1" x14ac:dyDescent="0.35">
      <c r="A221" s="31" t="s">
        <v>326</v>
      </c>
      <c r="B221" s="69"/>
      <c r="E221" s="83"/>
      <c r="F221" s="64" t="str">
        <f t="shared" ref="F221:F227" si="20">IF($C$38=0,"",IF(C221="[for completion]","",IF(C221="","",C221/$C$38)))</f>
        <v/>
      </c>
      <c r="G221" s="64" t="str">
        <f t="shared" ref="G221:G227" si="21">IF($C$39=0,"",IF(C221="[for completion]","",IF(C221="","",C221/$C$39)))</f>
        <v/>
      </c>
      <c r="H221" s="28"/>
      <c r="L221" s="28"/>
      <c r="M221" s="28"/>
    </row>
    <row r="222" spans="1:13" outlineLevel="1" x14ac:dyDescent="0.35">
      <c r="A222" s="31" t="s">
        <v>327</v>
      </c>
      <c r="B222" s="69"/>
      <c r="E222" s="83"/>
      <c r="F222" s="64" t="str">
        <f t="shared" si="20"/>
        <v/>
      </c>
      <c r="G222" s="64" t="str">
        <f t="shared" si="21"/>
        <v/>
      </c>
      <c r="H222" s="28"/>
      <c r="L222" s="28"/>
      <c r="M222" s="28"/>
    </row>
    <row r="223" spans="1:13" outlineLevel="1" x14ac:dyDescent="0.35">
      <c r="A223" s="31" t="s">
        <v>328</v>
      </c>
      <c r="B223" s="69"/>
      <c r="E223" s="83"/>
      <c r="F223" s="64" t="str">
        <f t="shared" si="20"/>
        <v/>
      </c>
      <c r="G223" s="64" t="str">
        <f t="shared" si="21"/>
        <v/>
      </c>
      <c r="H223" s="28"/>
      <c r="L223" s="28"/>
      <c r="M223" s="28"/>
    </row>
    <row r="224" spans="1:13" outlineLevel="1" x14ac:dyDescent="0.35">
      <c r="A224" s="31" t="s">
        <v>329</v>
      </c>
      <c r="B224" s="69"/>
      <c r="E224" s="83"/>
      <c r="F224" s="64" t="str">
        <f t="shared" si="20"/>
        <v/>
      </c>
      <c r="G224" s="64" t="str">
        <f t="shared" si="21"/>
        <v/>
      </c>
      <c r="H224" s="28"/>
      <c r="L224" s="28"/>
      <c r="M224" s="28"/>
    </row>
    <row r="225" spans="1:14" outlineLevel="1" x14ac:dyDescent="0.35">
      <c r="A225" s="31" t="s">
        <v>330</v>
      </c>
      <c r="B225" s="69"/>
      <c r="E225" s="83"/>
      <c r="F225" s="64" t="str">
        <f t="shared" si="20"/>
        <v/>
      </c>
      <c r="G225" s="64" t="str">
        <f t="shared" si="21"/>
        <v/>
      </c>
      <c r="H225" s="28"/>
      <c r="L225" s="28"/>
      <c r="M225" s="28"/>
    </row>
    <row r="226" spans="1:14" outlineLevel="1" x14ac:dyDescent="0.35">
      <c r="A226" s="31" t="s">
        <v>331</v>
      </c>
      <c r="B226" s="69"/>
      <c r="E226" s="49"/>
      <c r="F226" s="64" t="str">
        <f t="shared" si="20"/>
        <v/>
      </c>
      <c r="G226" s="64" t="str">
        <f t="shared" si="21"/>
        <v/>
      </c>
      <c r="H226" s="28"/>
      <c r="L226" s="28"/>
      <c r="M226" s="28"/>
    </row>
    <row r="227" spans="1:14" outlineLevel="1" x14ac:dyDescent="0.35">
      <c r="A227" s="31" t="s">
        <v>332</v>
      </c>
      <c r="B227" s="69"/>
      <c r="E227" s="83"/>
      <c r="F227" s="64" t="str">
        <f t="shared" si="20"/>
        <v/>
      </c>
      <c r="G227" s="64" t="str">
        <f t="shared" si="21"/>
        <v/>
      </c>
      <c r="H227" s="28"/>
      <c r="L227" s="28"/>
      <c r="M227" s="28"/>
    </row>
    <row r="228" spans="1:14" ht="15" customHeight="1" x14ac:dyDescent="0.35">
      <c r="A228" s="52"/>
      <c r="B228" s="53" t="s">
        <v>333</v>
      </c>
      <c r="C228" s="52"/>
      <c r="D228" s="52"/>
      <c r="E228" s="54"/>
      <c r="F228" s="55"/>
      <c r="G228" s="55"/>
      <c r="H228" s="28"/>
      <c r="L228" s="28"/>
      <c r="M228" s="28"/>
    </row>
    <row r="229" spans="1:14" x14ac:dyDescent="0.35">
      <c r="A229" s="31" t="s">
        <v>334</v>
      </c>
      <c r="B229" s="49" t="s">
        <v>335</v>
      </c>
      <c r="C229" s="46" t="s">
        <v>56</v>
      </c>
      <c r="H229" s="28"/>
      <c r="L229" s="28"/>
      <c r="M229" s="28"/>
    </row>
    <row r="230" spans="1:14" ht="15" customHeight="1" x14ac:dyDescent="0.35">
      <c r="A230" s="52"/>
      <c r="B230" s="53" t="s">
        <v>336</v>
      </c>
      <c r="C230" s="52"/>
      <c r="D230" s="52"/>
      <c r="E230" s="54"/>
      <c r="F230" s="55"/>
      <c r="G230" s="55"/>
      <c r="H230" s="28"/>
      <c r="L230" s="28"/>
      <c r="M230" s="28"/>
    </row>
    <row r="231" spans="1:14" x14ac:dyDescent="0.35">
      <c r="A231" s="31" t="s">
        <v>337</v>
      </c>
      <c r="B231" s="31" t="s">
        <v>338</v>
      </c>
      <c r="C231" s="61">
        <v>93799.024720289948</v>
      </c>
      <c r="E231" s="49"/>
      <c r="H231" s="28"/>
      <c r="L231" s="28"/>
      <c r="M231" s="28"/>
    </row>
    <row r="232" spans="1:14" x14ac:dyDescent="0.35">
      <c r="A232" s="31" t="s">
        <v>339</v>
      </c>
      <c r="B232" s="86" t="s">
        <v>340</v>
      </c>
      <c r="C232" s="31" t="s">
        <v>341</v>
      </c>
      <c r="E232" s="49"/>
      <c r="H232" s="28"/>
      <c r="L232" s="28"/>
      <c r="M232" s="28"/>
    </row>
    <row r="233" spans="1:14" x14ac:dyDescent="0.35">
      <c r="A233" s="31" t="s">
        <v>342</v>
      </c>
      <c r="B233" s="86" t="s">
        <v>343</v>
      </c>
      <c r="C233" s="50" t="s">
        <v>341</v>
      </c>
      <c r="E233" s="49"/>
      <c r="H233" s="28"/>
      <c r="L233" s="28"/>
      <c r="M233" s="28"/>
    </row>
    <row r="234" spans="1:14" outlineLevel="1" x14ac:dyDescent="0.35">
      <c r="A234" s="31" t="s">
        <v>344</v>
      </c>
      <c r="B234" s="47" t="s">
        <v>345</v>
      </c>
      <c r="C234" s="49"/>
      <c r="D234" s="49"/>
      <c r="E234" s="49"/>
      <c r="H234" s="28"/>
      <c r="L234" s="28"/>
      <c r="M234" s="28"/>
    </row>
    <row r="235" spans="1:14" outlineLevel="1" x14ac:dyDescent="0.35">
      <c r="A235" s="31" t="s">
        <v>346</v>
      </c>
      <c r="B235" s="47" t="s">
        <v>347</v>
      </c>
      <c r="C235" s="49"/>
      <c r="D235" s="49"/>
      <c r="E235" s="49"/>
      <c r="H235" s="28"/>
      <c r="L235" s="28"/>
      <c r="M235" s="28"/>
    </row>
    <row r="236" spans="1:14" outlineLevel="1" x14ac:dyDescent="0.35">
      <c r="A236" s="31" t="s">
        <v>348</v>
      </c>
      <c r="B236" s="47" t="s">
        <v>349</v>
      </c>
      <c r="C236" s="49"/>
      <c r="D236" s="49"/>
      <c r="E236" s="49"/>
      <c r="H236" s="28"/>
      <c r="L236" s="28"/>
      <c r="M236" s="28"/>
    </row>
    <row r="237" spans="1:14" outlineLevel="1" x14ac:dyDescent="0.35">
      <c r="A237" s="31" t="s">
        <v>350</v>
      </c>
      <c r="C237" s="49"/>
      <c r="D237" s="49"/>
      <c r="E237" s="49"/>
      <c r="H237" s="28"/>
      <c r="L237" s="28"/>
      <c r="M237" s="28"/>
    </row>
    <row r="238" spans="1:14" outlineLevel="1" x14ac:dyDescent="0.35">
      <c r="A238" s="31" t="s">
        <v>351</v>
      </c>
      <c r="C238" s="49"/>
      <c r="D238" s="49"/>
      <c r="E238" s="49"/>
      <c r="H238" s="28"/>
      <c r="L238" s="28"/>
      <c r="M238" s="28"/>
    </row>
    <row r="239" spans="1:14" outlineLevel="1" x14ac:dyDescent="0.35">
      <c r="A239" s="31" t="s">
        <v>352</v>
      </c>
      <c r="D239"/>
      <c r="E239"/>
      <c r="F239"/>
      <c r="G239"/>
      <c r="H239" s="28"/>
      <c r="K239" s="87"/>
      <c r="L239" s="87"/>
      <c r="M239" s="87"/>
      <c r="N239" s="87"/>
    </row>
    <row r="240" spans="1:14" outlineLevel="1" x14ac:dyDescent="0.35">
      <c r="A240" s="31" t="s">
        <v>353</v>
      </c>
      <c r="D240"/>
      <c r="E240"/>
      <c r="F240"/>
      <c r="G240"/>
      <c r="H240" s="28"/>
      <c r="K240" s="87"/>
      <c r="L240" s="87"/>
      <c r="M240" s="87"/>
      <c r="N240" s="87"/>
    </row>
    <row r="241" spans="1:14" outlineLevel="1" x14ac:dyDescent="0.35">
      <c r="A241" s="31" t="s">
        <v>354</v>
      </c>
      <c r="D241"/>
      <c r="E241"/>
      <c r="F241"/>
      <c r="G241"/>
      <c r="H241" s="28"/>
      <c r="K241" s="87"/>
      <c r="L241" s="87"/>
      <c r="M241" s="87"/>
      <c r="N241" s="87"/>
    </row>
    <row r="242" spans="1:14" outlineLevel="1" x14ac:dyDescent="0.35">
      <c r="A242" s="31" t="s">
        <v>355</v>
      </c>
      <c r="D242"/>
      <c r="E242"/>
      <c r="F242"/>
      <c r="G242"/>
      <c r="H242" s="28"/>
      <c r="K242" s="87"/>
      <c r="L242" s="87"/>
      <c r="M242" s="87"/>
      <c r="N242" s="87"/>
    </row>
    <row r="243" spans="1:14" outlineLevel="1" x14ac:dyDescent="0.35">
      <c r="A243" s="31" t="s">
        <v>356</v>
      </c>
      <c r="D243"/>
      <c r="E243"/>
      <c r="F243"/>
      <c r="G243"/>
      <c r="H243" s="28"/>
      <c r="K243" s="87"/>
      <c r="L243" s="87"/>
      <c r="M243" s="87"/>
      <c r="N243" s="87"/>
    </row>
    <row r="244" spans="1:14" outlineLevel="1" x14ac:dyDescent="0.35">
      <c r="A244" s="31" t="s">
        <v>357</v>
      </c>
      <c r="D244"/>
      <c r="E244"/>
      <c r="F244"/>
      <c r="G244"/>
      <c r="H244" s="28"/>
      <c r="K244" s="87"/>
      <c r="L244" s="87"/>
      <c r="M244" s="87"/>
      <c r="N244" s="87"/>
    </row>
    <row r="245" spans="1:14" outlineLevel="1" x14ac:dyDescent="0.35">
      <c r="A245" s="31" t="s">
        <v>358</v>
      </c>
      <c r="D245"/>
      <c r="E245"/>
      <c r="F245"/>
      <c r="G245"/>
      <c r="H245" s="28"/>
      <c r="K245" s="87"/>
      <c r="L245" s="87"/>
      <c r="M245" s="87"/>
      <c r="N245" s="87"/>
    </row>
    <row r="246" spans="1:14" outlineLevel="1" x14ac:dyDescent="0.35">
      <c r="A246" s="31" t="s">
        <v>359</v>
      </c>
      <c r="D246"/>
      <c r="E246"/>
      <c r="F246"/>
      <c r="G246"/>
      <c r="H246" s="28"/>
      <c r="K246" s="87"/>
      <c r="L246" s="87"/>
      <c r="M246" s="87"/>
      <c r="N246" s="87"/>
    </row>
    <row r="247" spans="1:14" outlineLevel="1" x14ac:dyDescent="0.35">
      <c r="A247" s="31" t="s">
        <v>360</v>
      </c>
      <c r="D247"/>
      <c r="E247"/>
      <c r="F247"/>
      <c r="G247"/>
      <c r="H247" s="28"/>
      <c r="K247" s="87"/>
      <c r="L247" s="87"/>
      <c r="M247" s="87"/>
      <c r="N247" s="87"/>
    </row>
    <row r="248" spans="1:14" outlineLevel="1" x14ac:dyDescent="0.35">
      <c r="A248" s="31" t="s">
        <v>361</v>
      </c>
      <c r="D248"/>
      <c r="E248"/>
      <c r="F248"/>
      <c r="G248"/>
      <c r="H248" s="28"/>
      <c r="K248" s="87"/>
      <c r="L248" s="87"/>
      <c r="M248" s="87"/>
      <c r="N248" s="87"/>
    </row>
    <row r="249" spans="1:14" outlineLevel="1" x14ac:dyDescent="0.35">
      <c r="A249" s="31" t="s">
        <v>362</v>
      </c>
      <c r="D249"/>
      <c r="E249"/>
      <c r="F249"/>
      <c r="G249"/>
      <c r="H249" s="28"/>
      <c r="K249" s="87"/>
      <c r="L249" s="87"/>
      <c r="M249" s="87"/>
      <c r="N249" s="87"/>
    </row>
    <row r="250" spans="1:14" outlineLevel="1" x14ac:dyDescent="0.35">
      <c r="A250" s="31" t="s">
        <v>363</v>
      </c>
      <c r="D250"/>
      <c r="E250"/>
      <c r="F250"/>
      <c r="G250"/>
      <c r="H250" s="28"/>
      <c r="K250" s="87"/>
      <c r="L250" s="87"/>
      <c r="M250" s="87"/>
      <c r="N250" s="87"/>
    </row>
    <row r="251" spans="1:14" outlineLevel="1" x14ac:dyDescent="0.35">
      <c r="A251" s="31" t="s">
        <v>364</v>
      </c>
      <c r="D251"/>
      <c r="E251"/>
      <c r="F251"/>
      <c r="G251"/>
      <c r="H251" s="28"/>
      <c r="K251" s="87"/>
      <c r="L251" s="87"/>
      <c r="M251" s="87"/>
      <c r="N251" s="87"/>
    </row>
    <row r="252" spans="1:14" outlineLevel="1" x14ac:dyDescent="0.35">
      <c r="A252" s="31" t="s">
        <v>365</v>
      </c>
      <c r="D252"/>
      <c r="E252"/>
      <c r="F252"/>
      <c r="G252"/>
      <c r="H252" s="28"/>
      <c r="K252" s="87"/>
      <c r="L252" s="87"/>
      <c r="M252" s="87"/>
      <c r="N252" s="87"/>
    </row>
    <row r="253" spans="1:14" outlineLevel="1" x14ac:dyDescent="0.35">
      <c r="A253" s="31" t="s">
        <v>366</v>
      </c>
      <c r="D253"/>
      <c r="E253"/>
      <c r="F253"/>
      <c r="G253"/>
      <c r="H253" s="28"/>
      <c r="K253" s="87"/>
      <c r="L253" s="87"/>
      <c r="M253" s="87"/>
      <c r="N253" s="87"/>
    </row>
    <row r="254" spans="1:14" outlineLevel="1" x14ac:dyDescent="0.35">
      <c r="A254" s="31" t="s">
        <v>367</v>
      </c>
      <c r="D254"/>
      <c r="E254"/>
      <c r="F254"/>
      <c r="G254"/>
      <c r="H254" s="28"/>
      <c r="K254" s="87"/>
      <c r="L254" s="87"/>
      <c r="M254" s="87"/>
      <c r="N254" s="87"/>
    </row>
    <row r="255" spans="1:14" outlineLevel="1" x14ac:dyDescent="0.35">
      <c r="A255" s="31" t="s">
        <v>368</v>
      </c>
      <c r="D255"/>
      <c r="E255"/>
      <c r="F255"/>
      <c r="G255"/>
      <c r="H255" s="28"/>
      <c r="K255" s="87"/>
      <c r="L255" s="87"/>
      <c r="M255" s="87"/>
      <c r="N255" s="87"/>
    </row>
    <row r="256" spans="1:14" outlineLevel="1" x14ac:dyDescent="0.35">
      <c r="A256" s="31" t="s">
        <v>369</v>
      </c>
      <c r="D256"/>
      <c r="E256"/>
      <c r="F256"/>
      <c r="G256"/>
      <c r="H256" s="28"/>
      <c r="K256" s="87"/>
      <c r="L256" s="87"/>
      <c r="M256" s="87"/>
      <c r="N256" s="87"/>
    </row>
    <row r="257" spans="1:14" outlineLevel="1" x14ac:dyDescent="0.35">
      <c r="A257" s="31" t="s">
        <v>370</v>
      </c>
      <c r="D257"/>
      <c r="E257"/>
      <c r="F257"/>
      <c r="G257"/>
      <c r="H257" s="28"/>
      <c r="K257" s="87"/>
      <c r="L257" s="87"/>
      <c r="M257" s="87"/>
      <c r="N257" s="87"/>
    </row>
    <row r="258" spans="1:14" outlineLevel="1" x14ac:dyDescent="0.35">
      <c r="A258" s="31" t="s">
        <v>371</v>
      </c>
      <c r="D258"/>
      <c r="E258"/>
      <c r="F258"/>
      <c r="G258"/>
      <c r="H258" s="28"/>
      <c r="K258" s="87"/>
      <c r="L258" s="87"/>
      <c r="M258" s="87"/>
      <c r="N258" s="87"/>
    </row>
    <row r="259" spans="1:14" outlineLevel="1" x14ac:dyDescent="0.35">
      <c r="A259" s="31" t="s">
        <v>372</v>
      </c>
      <c r="D259"/>
      <c r="E259"/>
      <c r="F259"/>
      <c r="G259"/>
      <c r="H259" s="28"/>
      <c r="K259" s="87"/>
      <c r="L259" s="87"/>
      <c r="M259" s="87"/>
      <c r="N259" s="87"/>
    </row>
    <row r="260" spans="1:14" outlineLevel="1" x14ac:dyDescent="0.35">
      <c r="A260" s="31" t="s">
        <v>373</v>
      </c>
      <c r="D260"/>
      <c r="E260"/>
      <c r="F260"/>
      <c r="G260"/>
      <c r="H260" s="28"/>
      <c r="K260" s="87"/>
      <c r="L260" s="87"/>
      <c r="M260" s="87"/>
      <c r="N260" s="87"/>
    </row>
    <row r="261" spans="1:14" outlineLevel="1" x14ac:dyDescent="0.35">
      <c r="A261" s="31" t="s">
        <v>374</v>
      </c>
      <c r="D261"/>
      <c r="E261"/>
      <c r="F261"/>
      <c r="G261"/>
      <c r="H261" s="28"/>
      <c r="K261" s="87"/>
      <c r="L261" s="87"/>
      <c r="M261" s="87"/>
      <c r="N261" s="87"/>
    </row>
    <row r="262" spans="1:14" outlineLevel="1" x14ac:dyDescent="0.35">
      <c r="A262" s="31" t="s">
        <v>375</v>
      </c>
      <c r="D262"/>
      <c r="E262"/>
      <c r="F262"/>
      <c r="G262"/>
      <c r="H262" s="28"/>
      <c r="K262" s="87"/>
      <c r="L262" s="87"/>
      <c r="M262" s="87"/>
      <c r="N262" s="87"/>
    </row>
    <row r="263" spans="1:14" outlineLevel="1" x14ac:dyDescent="0.35">
      <c r="A263" s="31" t="s">
        <v>376</v>
      </c>
      <c r="D263"/>
      <c r="E263"/>
      <c r="F263"/>
      <c r="G263"/>
      <c r="H263" s="28"/>
      <c r="K263" s="87"/>
      <c r="L263" s="87"/>
      <c r="M263" s="87"/>
      <c r="N263" s="87"/>
    </row>
    <row r="264" spans="1:14" outlineLevel="1" x14ac:dyDescent="0.35">
      <c r="A264" s="31" t="s">
        <v>377</v>
      </c>
      <c r="D264"/>
      <c r="E264"/>
      <c r="F264"/>
      <c r="G264"/>
      <c r="H264" s="28"/>
      <c r="K264" s="87"/>
      <c r="L264" s="87"/>
      <c r="M264" s="87"/>
      <c r="N264" s="87"/>
    </row>
    <row r="265" spans="1:14" outlineLevel="1" x14ac:dyDescent="0.35">
      <c r="A265" s="31" t="s">
        <v>378</v>
      </c>
      <c r="D265"/>
      <c r="E265"/>
      <c r="F265"/>
      <c r="G265"/>
      <c r="H265" s="28"/>
      <c r="K265" s="87"/>
      <c r="L265" s="87"/>
      <c r="M265" s="87"/>
      <c r="N265" s="87"/>
    </row>
    <row r="266" spans="1:14" outlineLevel="1" x14ac:dyDescent="0.35">
      <c r="A266" s="31" t="s">
        <v>379</v>
      </c>
      <c r="D266"/>
      <c r="E266"/>
      <c r="F266"/>
      <c r="G266"/>
      <c r="H266" s="28"/>
      <c r="K266" s="87"/>
      <c r="L266" s="87"/>
      <c r="M266" s="87"/>
      <c r="N266" s="87"/>
    </row>
    <row r="267" spans="1:14" outlineLevel="1" x14ac:dyDescent="0.35">
      <c r="A267" s="31" t="s">
        <v>380</v>
      </c>
      <c r="D267"/>
      <c r="E267"/>
      <c r="F267"/>
      <c r="G267"/>
      <c r="H267" s="28"/>
      <c r="K267" s="87"/>
      <c r="L267" s="87"/>
      <c r="M267" s="87"/>
      <c r="N267" s="87"/>
    </row>
    <row r="268" spans="1:14" outlineLevel="1" x14ac:dyDescent="0.35">
      <c r="A268" s="31" t="s">
        <v>381</v>
      </c>
      <c r="D268"/>
      <c r="E268"/>
      <c r="F268"/>
      <c r="G268"/>
      <c r="H268" s="28"/>
      <c r="K268" s="87"/>
      <c r="L268" s="87"/>
      <c r="M268" s="87"/>
      <c r="N268" s="87"/>
    </row>
    <row r="269" spans="1:14" outlineLevel="1" x14ac:dyDescent="0.35">
      <c r="A269" s="31" t="s">
        <v>382</v>
      </c>
      <c r="D269"/>
      <c r="E269"/>
      <c r="F269"/>
      <c r="G269"/>
      <c r="H269" s="28"/>
      <c r="K269" s="87"/>
      <c r="L269" s="87"/>
      <c r="M269" s="87"/>
      <c r="N269" s="87"/>
    </row>
    <row r="270" spans="1:14" outlineLevel="1" x14ac:dyDescent="0.35">
      <c r="A270" s="31" t="s">
        <v>383</v>
      </c>
      <c r="D270"/>
      <c r="E270"/>
      <c r="F270"/>
      <c r="G270"/>
      <c r="H270" s="28"/>
      <c r="K270" s="87"/>
      <c r="L270" s="87"/>
      <c r="M270" s="87"/>
      <c r="N270" s="87"/>
    </row>
    <row r="271" spans="1:14" outlineLevel="1" x14ac:dyDescent="0.35">
      <c r="A271" s="31" t="s">
        <v>384</v>
      </c>
      <c r="D271"/>
      <c r="E271"/>
      <c r="F271"/>
      <c r="G271"/>
      <c r="H271" s="28"/>
      <c r="K271" s="87"/>
      <c r="L271" s="87"/>
      <c r="M271" s="87"/>
      <c r="N271" s="87"/>
    </row>
    <row r="272" spans="1:14" outlineLevel="1" x14ac:dyDescent="0.35">
      <c r="A272" s="31" t="s">
        <v>385</v>
      </c>
      <c r="D272"/>
      <c r="E272"/>
      <c r="F272"/>
      <c r="G272"/>
      <c r="H272" s="28"/>
      <c r="K272" s="87"/>
      <c r="L272" s="87"/>
      <c r="M272" s="87"/>
      <c r="N272" s="87"/>
    </row>
    <row r="273" spans="1:14" outlineLevel="1" x14ac:dyDescent="0.35">
      <c r="A273" s="31" t="s">
        <v>386</v>
      </c>
      <c r="D273"/>
      <c r="E273"/>
      <c r="F273"/>
      <c r="G273"/>
      <c r="H273" s="28"/>
      <c r="K273" s="87"/>
      <c r="L273" s="87"/>
      <c r="M273" s="87"/>
      <c r="N273" s="87"/>
    </row>
    <row r="274" spans="1:14" outlineLevel="1" x14ac:dyDescent="0.35">
      <c r="A274" s="31" t="s">
        <v>387</v>
      </c>
      <c r="D274"/>
      <c r="E274"/>
      <c r="F274"/>
      <c r="G274"/>
      <c r="H274" s="28"/>
      <c r="K274" s="87"/>
      <c r="L274" s="87"/>
      <c r="M274" s="87"/>
      <c r="N274" s="87"/>
    </row>
    <row r="275" spans="1:14" outlineLevel="1" x14ac:dyDescent="0.35">
      <c r="A275" s="31" t="s">
        <v>388</v>
      </c>
      <c r="D275"/>
      <c r="E275"/>
      <c r="F275"/>
      <c r="G275"/>
      <c r="H275" s="28"/>
      <c r="K275" s="87"/>
      <c r="L275" s="87"/>
      <c r="M275" s="87"/>
      <c r="N275" s="87"/>
    </row>
    <row r="276" spans="1:14" outlineLevel="1" x14ac:dyDescent="0.35">
      <c r="A276" s="31" t="s">
        <v>389</v>
      </c>
      <c r="D276"/>
      <c r="E276"/>
      <c r="F276"/>
      <c r="G276"/>
      <c r="H276" s="28"/>
      <c r="K276" s="87"/>
      <c r="L276" s="87"/>
      <c r="M276" s="87"/>
      <c r="N276" s="87"/>
    </row>
    <row r="277" spans="1:14" outlineLevel="1" x14ac:dyDescent="0.35">
      <c r="A277" s="31" t="s">
        <v>390</v>
      </c>
      <c r="D277"/>
      <c r="E277"/>
      <c r="F277"/>
      <c r="G277"/>
      <c r="H277" s="28"/>
      <c r="K277" s="87"/>
      <c r="L277" s="87"/>
      <c r="M277" s="87"/>
      <c r="N277" s="87"/>
    </row>
    <row r="278" spans="1:14" outlineLevel="1" x14ac:dyDescent="0.35">
      <c r="A278" s="31" t="s">
        <v>391</v>
      </c>
      <c r="D278"/>
      <c r="E278"/>
      <c r="F278"/>
      <c r="G278"/>
      <c r="H278" s="28"/>
      <c r="K278" s="87"/>
      <c r="L278" s="87"/>
      <c r="M278" s="87"/>
      <c r="N278" s="87"/>
    </row>
    <row r="279" spans="1:14" outlineLevel="1" x14ac:dyDescent="0.35">
      <c r="A279" s="31" t="s">
        <v>392</v>
      </c>
      <c r="D279"/>
      <c r="E279"/>
      <c r="F279"/>
      <c r="G279"/>
      <c r="H279" s="28"/>
      <c r="K279" s="87"/>
      <c r="L279" s="87"/>
      <c r="M279" s="87"/>
      <c r="N279" s="87"/>
    </row>
    <row r="280" spans="1:14" outlineLevel="1" x14ac:dyDescent="0.35">
      <c r="A280" s="31" t="s">
        <v>393</v>
      </c>
      <c r="D280"/>
      <c r="E280"/>
      <c r="F280"/>
      <c r="G280"/>
      <c r="H280" s="28"/>
      <c r="K280" s="87"/>
      <c r="L280" s="87"/>
      <c r="M280" s="87"/>
      <c r="N280" s="87"/>
    </row>
    <row r="281" spans="1:14" outlineLevel="1" x14ac:dyDescent="0.35">
      <c r="A281" s="31" t="s">
        <v>394</v>
      </c>
      <c r="D281"/>
      <c r="E281"/>
      <c r="F281"/>
      <c r="G281"/>
      <c r="H281" s="28"/>
      <c r="K281" s="87"/>
      <c r="L281" s="87"/>
      <c r="M281" s="87"/>
      <c r="N281" s="87"/>
    </row>
    <row r="282" spans="1:14" outlineLevel="1" x14ac:dyDescent="0.35">
      <c r="A282" s="31" t="s">
        <v>395</v>
      </c>
      <c r="D282"/>
      <c r="E282"/>
      <c r="F282"/>
      <c r="G282"/>
      <c r="H282" s="28"/>
      <c r="K282" s="87"/>
      <c r="L282" s="87"/>
      <c r="M282" s="87"/>
      <c r="N282" s="87"/>
    </row>
    <row r="283" spans="1:14" outlineLevel="1" x14ac:dyDescent="0.35">
      <c r="A283" s="31" t="s">
        <v>396</v>
      </c>
      <c r="D283"/>
      <c r="E283"/>
      <c r="F283"/>
      <c r="G283"/>
      <c r="H283" s="28"/>
      <c r="K283" s="87"/>
      <c r="L283" s="87"/>
      <c r="M283" s="87"/>
      <c r="N283" s="87"/>
    </row>
    <row r="284" spans="1:14" outlineLevel="1" x14ac:dyDescent="0.35">
      <c r="A284" s="31" t="s">
        <v>397</v>
      </c>
      <c r="D284"/>
      <c r="E284"/>
      <c r="F284"/>
      <c r="G284"/>
      <c r="H284" s="28"/>
      <c r="K284" s="87"/>
      <c r="L284" s="87"/>
      <c r="M284" s="87"/>
      <c r="N284" s="87"/>
    </row>
    <row r="285" spans="1:14" ht="37" x14ac:dyDescent="0.35">
      <c r="A285" s="42"/>
      <c r="B285" s="42" t="s">
        <v>398</v>
      </c>
      <c r="C285" s="42" t="s">
        <v>399</v>
      </c>
      <c r="D285" s="42" t="s">
        <v>399</v>
      </c>
      <c r="E285" s="42"/>
      <c r="F285" s="43"/>
      <c r="G285" s="44"/>
      <c r="H285" s="28"/>
      <c r="I285" s="35"/>
      <c r="J285" s="35"/>
      <c r="K285" s="35"/>
      <c r="L285" s="35"/>
      <c r="M285" s="37"/>
    </row>
    <row r="286" spans="1:14" ht="18.5" x14ac:dyDescent="0.35">
      <c r="A286" s="88" t="s">
        <v>400</v>
      </c>
      <c r="B286" s="89"/>
      <c r="C286" s="89"/>
      <c r="D286" s="89"/>
      <c r="E286" s="89"/>
      <c r="F286" s="90"/>
      <c r="G286" s="89"/>
      <c r="H286" s="28"/>
      <c r="I286" s="35"/>
      <c r="J286" s="35"/>
      <c r="K286" s="35"/>
      <c r="L286" s="35"/>
      <c r="M286" s="37"/>
    </row>
    <row r="287" spans="1:14" ht="18.5" x14ac:dyDescent="0.35">
      <c r="A287" s="88" t="s">
        <v>401</v>
      </c>
      <c r="B287" s="89"/>
      <c r="C287" s="89"/>
      <c r="D287" s="89"/>
      <c r="E287" s="89"/>
      <c r="F287" s="90"/>
      <c r="G287" s="89"/>
      <c r="H287" s="28"/>
      <c r="I287" s="35"/>
      <c r="J287" s="35"/>
      <c r="K287" s="35"/>
      <c r="L287" s="35"/>
      <c r="M287" s="37"/>
    </row>
    <row r="288" spans="1:14" x14ac:dyDescent="0.35">
      <c r="A288" s="31" t="s">
        <v>402</v>
      </c>
      <c r="B288" s="47" t="s">
        <v>403</v>
      </c>
      <c r="C288" s="46">
        <f>ROW(B38)</f>
        <v>38</v>
      </c>
      <c r="D288" s="60"/>
      <c r="E288" s="60"/>
      <c r="F288" s="60"/>
      <c r="G288" s="60"/>
      <c r="H288" s="28"/>
      <c r="I288" s="47"/>
      <c r="J288" s="46"/>
      <c r="L288" s="60"/>
      <c r="M288" s="60"/>
      <c r="N288" s="60"/>
    </row>
    <row r="289" spans="1:14" x14ac:dyDescent="0.35">
      <c r="A289" s="31" t="s">
        <v>404</v>
      </c>
      <c r="B289" s="47" t="s">
        <v>405</v>
      </c>
      <c r="C289" s="46">
        <f>ROW(B39)</f>
        <v>39</v>
      </c>
      <c r="E289" s="60"/>
      <c r="F289" s="60"/>
      <c r="H289" s="28"/>
      <c r="I289" s="47"/>
      <c r="J289" s="46"/>
      <c r="L289" s="60"/>
      <c r="M289" s="60"/>
    </row>
    <row r="290" spans="1:14" x14ac:dyDescent="0.35">
      <c r="A290" s="31" t="s">
        <v>406</v>
      </c>
      <c r="B290" s="47" t="s">
        <v>407</v>
      </c>
      <c r="C290" s="46" t="str">
        <f>ROW('B1. HTT Mortgage Assets'!B43)&amp; " for Mortgage Assets"</f>
        <v>43 for Mortgage Assets</v>
      </c>
      <c r="D290" s="46" t="str">
        <f>ROW('[1]B2. HTT Public Sector Assets'!B48)&amp; " for Public Sector Assets"</f>
        <v>48 for Public Sector Assets</v>
      </c>
      <c r="E290" s="91"/>
      <c r="F290" s="60"/>
      <c r="G290" s="91"/>
      <c r="H290" s="28"/>
      <c r="I290" s="47"/>
      <c r="J290" s="46"/>
      <c r="K290" s="46"/>
      <c r="L290" s="91"/>
      <c r="M290" s="60"/>
      <c r="N290" s="91"/>
    </row>
    <row r="291" spans="1:14" x14ac:dyDescent="0.35">
      <c r="A291" s="31" t="s">
        <v>408</v>
      </c>
      <c r="B291" s="47" t="s">
        <v>409</v>
      </c>
      <c r="C291" s="46">
        <f>ROW(B52)</f>
        <v>52</v>
      </c>
      <c r="H291" s="28"/>
      <c r="I291" s="47"/>
      <c r="J291" s="46"/>
    </row>
    <row r="292" spans="1:14" x14ac:dyDescent="0.35">
      <c r="A292" s="31" t="s">
        <v>410</v>
      </c>
      <c r="B292" s="47" t="s">
        <v>411</v>
      </c>
      <c r="C292" s="92" t="str">
        <f>ROW('B1. HTT Mortgage Assets'!B186)&amp;" for Residential Mortgage Assets"</f>
        <v>186 for Residential Mortgage Assets</v>
      </c>
      <c r="D292" s="46" t="str">
        <f>ROW('B1. HTT Mortgage Assets'!B287 )&amp; " for Commercial Mortgage Assets"</f>
        <v>287 for Commercial Mortgage Assets</v>
      </c>
      <c r="E292" s="91"/>
      <c r="F292" s="46" t="str">
        <f>ROW('[1]B2. HTT Public Sector Assets'!B18)&amp; " for Public Sector Assets"</f>
        <v>18 for Public Sector Assets</v>
      </c>
      <c r="G292" s="91"/>
      <c r="H292" s="28"/>
      <c r="I292" s="47"/>
      <c r="J292" s="87"/>
      <c r="K292" s="46"/>
      <c r="L292" s="91"/>
      <c r="N292" s="91"/>
    </row>
    <row r="293" spans="1:14" x14ac:dyDescent="0.35">
      <c r="A293" s="31" t="s">
        <v>412</v>
      </c>
      <c r="B293" s="47" t="s">
        <v>413</v>
      </c>
      <c r="C293" s="46" t="str">
        <f>ROW('B1. HTT Mortgage Assets'!B149)&amp;" for Mortgage Assets"</f>
        <v>149 for Mortgage Assets</v>
      </c>
      <c r="D293" s="46" t="str">
        <f>ROW('[1]B2. HTT Public Sector Assets'!B129)&amp;" for Public Sector Assets"</f>
        <v>129 for Public Sector Assets</v>
      </c>
      <c r="H293" s="28"/>
      <c r="I293" s="47"/>
      <c r="M293" s="91"/>
    </row>
    <row r="294" spans="1:14" x14ac:dyDescent="0.35">
      <c r="A294" s="31" t="s">
        <v>414</v>
      </c>
      <c r="B294" s="47" t="s">
        <v>415</v>
      </c>
      <c r="C294" s="46">
        <f>ROW(B111)</f>
        <v>111</v>
      </c>
      <c r="F294" s="91"/>
      <c r="H294" s="28"/>
      <c r="I294" s="47"/>
      <c r="J294" s="46"/>
      <c r="M294" s="91"/>
    </row>
    <row r="295" spans="1:14" x14ac:dyDescent="0.35">
      <c r="A295" s="31" t="s">
        <v>416</v>
      </c>
      <c r="B295" s="47" t="s">
        <v>417</v>
      </c>
      <c r="C295" s="46">
        <f>ROW(B163)</f>
        <v>163</v>
      </c>
      <c r="E295" s="91"/>
      <c r="F295" s="91"/>
      <c r="H295" s="28"/>
      <c r="I295" s="47"/>
      <c r="J295" s="46"/>
      <c r="L295" s="91"/>
      <c r="M295" s="91"/>
    </row>
    <row r="296" spans="1:14" x14ac:dyDescent="0.35">
      <c r="A296" s="31" t="s">
        <v>418</v>
      </c>
      <c r="B296" s="47" t="s">
        <v>419</v>
      </c>
      <c r="C296" s="46">
        <f>ROW(B137)</f>
        <v>137</v>
      </c>
      <c r="E296" s="91"/>
      <c r="F296" s="91"/>
      <c r="H296" s="28"/>
      <c r="I296" s="47"/>
      <c r="J296" s="46"/>
      <c r="L296" s="91"/>
      <c r="M296" s="91"/>
    </row>
    <row r="297" spans="1:14" ht="29" x14ac:dyDescent="0.35">
      <c r="A297" s="31" t="s">
        <v>420</v>
      </c>
      <c r="B297" s="31" t="s">
        <v>421</v>
      </c>
      <c r="C297" s="46" t="str">
        <f>ROW('C. HTT Harmonised Glossary'!B17)&amp;" for Harmonised Glossary"</f>
        <v>17 for Harmonised Glossary</v>
      </c>
      <c r="E297" s="91"/>
      <c r="H297" s="28"/>
      <c r="J297" s="46"/>
      <c r="L297" s="91"/>
    </row>
    <row r="298" spans="1:14" x14ac:dyDescent="0.35">
      <c r="A298" s="31" t="s">
        <v>422</v>
      </c>
      <c r="B298" s="47" t="s">
        <v>423</v>
      </c>
      <c r="C298" s="46">
        <f>ROW(B65)</f>
        <v>65</v>
      </c>
      <c r="E298" s="91"/>
      <c r="H298" s="28"/>
      <c r="I298" s="47"/>
      <c r="J298" s="46"/>
      <c r="L298" s="91"/>
    </row>
    <row r="299" spans="1:14" x14ac:dyDescent="0.35">
      <c r="A299" s="31" t="s">
        <v>424</v>
      </c>
      <c r="B299" s="47" t="s">
        <v>425</v>
      </c>
      <c r="C299" s="46">
        <f>ROW(B88)</f>
        <v>88</v>
      </c>
      <c r="E299" s="91"/>
      <c r="H299" s="28"/>
      <c r="I299" s="47"/>
      <c r="J299" s="46"/>
      <c r="L299" s="91"/>
    </row>
    <row r="300" spans="1:14" x14ac:dyDescent="0.35">
      <c r="A300" s="31" t="s">
        <v>426</v>
      </c>
      <c r="B300" s="47" t="s">
        <v>427</v>
      </c>
      <c r="C300" s="46" t="str">
        <f>ROW('B1. HTT Mortgage Assets'!B179)&amp; " for Mortgage Assets"</f>
        <v>179 for Mortgage Assets</v>
      </c>
      <c r="D300" s="46" t="str">
        <f>ROW('[1]B2. HTT Public Sector Assets'!B166)&amp; " for Public Sector Assets"</f>
        <v>166 for Public Sector Assets</v>
      </c>
      <c r="E300" s="91"/>
      <c r="H300" s="28"/>
      <c r="I300" s="47"/>
      <c r="J300" s="46"/>
      <c r="K300" s="46"/>
      <c r="L300" s="91"/>
    </row>
    <row r="301" spans="1:14" outlineLevel="1" x14ac:dyDescent="0.35">
      <c r="A301" s="31" t="s">
        <v>428</v>
      </c>
      <c r="B301" s="47"/>
      <c r="C301" s="46"/>
      <c r="D301" s="46"/>
      <c r="E301" s="91"/>
      <c r="H301" s="28"/>
      <c r="I301" s="47"/>
      <c r="J301" s="46"/>
      <c r="K301" s="46"/>
      <c r="L301" s="91"/>
    </row>
    <row r="302" spans="1:14" outlineLevel="1" x14ac:dyDescent="0.35">
      <c r="A302" s="31" t="s">
        <v>429</v>
      </c>
      <c r="B302" s="47"/>
      <c r="C302" s="46"/>
      <c r="D302" s="46"/>
      <c r="E302" s="91"/>
      <c r="H302" s="28"/>
      <c r="I302" s="47"/>
      <c r="J302" s="46"/>
      <c r="K302" s="46"/>
      <c r="L302" s="91"/>
    </row>
    <row r="303" spans="1:14" outlineLevel="1" x14ac:dyDescent="0.35">
      <c r="A303" s="31" t="s">
        <v>430</v>
      </c>
      <c r="B303" s="47"/>
      <c r="C303" s="46"/>
      <c r="D303" s="46"/>
      <c r="E303" s="91"/>
      <c r="H303" s="28"/>
      <c r="I303" s="47"/>
      <c r="J303" s="46"/>
      <c r="K303" s="46"/>
      <c r="L303" s="91"/>
    </row>
    <row r="304" spans="1:14" outlineLevel="1" x14ac:dyDescent="0.35">
      <c r="A304" s="31" t="s">
        <v>431</v>
      </c>
      <c r="B304" s="47"/>
      <c r="C304" s="46"/>
      <c r="D304" s="46"/>
      <c r="E304" s="91"/>
      <c r="H304" s="28"/>
      <c r="I304" s="47"/>
      <c r="J304" s="46"/>
      <c r="K304" s="46"/>
      <c r="L304" s="91"/>
    </row>
    <row r="305" spans="1:13" outlineLevel="1" x14ac:dyDescent="0.35">
      <c r="A305" s="31" t="s">
        <v>432</v>
      </c>
      <c r="B305" s="47"/>
      <c r="C305" s="46"/>
      <c r="D305" s="46"/>
      <c r="E305" s="91"/>
      <c r="H305" s="28"/>
      <c r="I305" s="47"/>
      <c r="J305" s="46"/>
      <c r="K305" s="46"/>
      <c r="L305" s="91"/>
    </row>
    <row r="306" spans="1:13" outlineLevel="1" x14ac:dyDescent="0.35">
      <c r="A306" s="31" t="s">
        <v>433</v>
      </c>
      <c r="B306" s="47"/>
      <c r="C306" s="46"/>
      <c r="D306" s="46"/>
      <c r="E306" s="91"/>
      <c r="H306" s="28"/>
      <c r="I306" s="47"/>
      <c r="J306" s="46"/>
      <c r="K306" s="46"/>
      <c r="L306" s="91"/>
    </row>
    <row r="307" spans="1:13" outlineLevel="1" x14ac:dyDescent="0.35">
      <c r="A307" s="31" t="s">
        <v>434</v>
      </c>
      <c r="B307" s="47"/>
      <c r="C307" s="46"/>
      <c r="D307" s="46"/>
      <c r="E307" s="91"/>
      <c r="H307" s="28"/>
      <c r="I307" s="47"/>
      <c r="J307" s="46"/>
      <c r="K307" s="46"/>
      <c r="L307" s="91"/>
    </row>
    <row r="308" spans="1:13" outlineLevel="1" x14ac:dyDescent="0.35">
      <c r="A308" s="31" t="s">
        <v>435</v>
      </c>
      <c r="B308" s="47"/>
      <c r="C308" s="46"/>
      <c r="D308" s="46"/>
      <c r="E308" s="91"/>
      <c r="H308" s="28"/>
      <c r="I308" s="47"/>
      <c r="J308" s="46"/>
      <c r="K308" s="46"/>
      <c r="L308" s="91"/>
    </row>
    <row r="309" spans="1:13" outlineLevel="1" x14ac:dyDescent="0.35">
      <c r="A309" s="31" t="s">
        <v>436</v>
      </c>
      <c r="B309" s="47"/>
      <c r="C309" s="46"/>
      <c r="D309" s="46"/>
      <c r="E309" s="91"/>
      <c r="H309" s="28"/>
      <c r="I309" s="47"/>
      <c r="J309" s="46"/>
      <c r="K309" s="46"/>
      <c r="L309" s="91"/>
    </row>
    <row r="310" spans="1:13" outlineLevel="1" x14ac:dyDescent="0.35">
      <c r="A310" s="31" t="s">
        <v>437</v>
      </c>
      <c r="H310" s="28"/>
    </row>
    <row r="311" spans="1:13" ht="37" x14ac:dyDescent="0.35">
      <c r="A311" s="43"/>
      <c r="B311" s="42" t="s">
        <v>27</v>
      </c>
      <c r="C311" s="43"/>
      <c r="D311" s="43"/>
      <c r="E311" s="43"/>
      <c r="F311" s="43"/>
      <c r="G311" s="44"/>
      <c r="H311" s="28"/>
      <c r="I311" s="35"/>
      <c r="J311" s="37"/>
      <c r="K311" s="37"/>
      <c r="L311" s="37"/>
      <c r="M311" s="37"/>
    </row>
    <row r="312" spans="1:13" x14ac:dyDescent="0.35">
      <c r="A312" s="31" t="s">
        <v>438</v>
      </c>
      <c r="B312" s="57" t="s">
        <v>439</v>
      </c>
      <c r="C312" s="31" t="s">
        <v>440</v>
      </c>
      <c r="H312" s="28"/>
      <c r="I312" s="57"/>
      <c r="J312" s="46"/>
    </row>
    <row r="313" spans="1:13" outlineLevel="1" x14ac:dyDescent="0.35">
      <c r="A313" s="31" t="s">
        <v>441</v>
      </c>
      <c r="B313" s="57"/>
      <c r="C313" s="46"/>
      <c r="H313" s="28"/>
      <c r="I313" s="57"/>
      <c r="J313" s="46"/>
    </row>
    <row r="314" spans="1:13" outlineLevel="1" x14ac:dyDescent="0.35">
      <c r="A314" s="31" t="s">
        <v>442</v>
      </c>
      <c r="B314" s="57"/>
      <c r="C314" s="46"/>
      <c r="H314" s="28"/>
      <c r="I314" s="57"/>
      <c r="J314" s="46"/>
    </row>
    <row r="315" spans="1:13" outlineLevel="1" x14ac:dyDescent="0.35">
      <c r="A315" s="31" t="s">
        <v>443</v>
      </c>
      <c r="B315" s="57"/>
      <c r="C315" s="46"/>
      <c r="H315" s="28"/>
      <c r="I315" s="57"/>
      <c r="J315" s="46"/>
    </row>
    <row r="316" spans="1:13" outlineLevel="1" x14ac:dyDescent="0.35">
      <c r="A316" s="31" t="s">
        <v>444</v>
      </c>
      <c r="B316" s="57"/>
      <c r="C316" s="46"/>
      <c r="H316" s="28"/>
      <c r="I316" s="57"/>
      <c r="J316" s="46"/>
    </row>
    <row r="317" spans="1:13" outlineLevel="1" x14ac:dyDescent="0.35">
      <c r="A317" s="31" t="s">
        <v>445</v>
      </c>
      <c r="B317" s="57"/>
      <c r="C317" s="46"/>
      <c r="H317" s="28"/>
      <c r="I317" s="57"/>
      <c r="J317" s="46"/>
    </row>
    <row r="318" spans="1:13" outlineLevel="1" x14ac:dyDescent="0.35">
      <c r="A318" s="31" t="s">
        <v>446</v>
      </c>
      <c r="B318" s="57"/>
      <c r="C318" s="46"/>
      <c r="H318" s="28"/>
      <c r="I318" s="57"/>
      <c r="J318" s="46"/>
    </row>
    <row r="319" spans="1:13" ht="18.5" x14ac:dyDescent="0.35">
      <c r="A319" s="43"/>
      <c r="B319" s="42" t="s">
        <v>28</v>
      </c>
      <c r="C319" s="43"/>
      <c r="D319" s="43"/>
      <c r="E319" s="43"/>
      <c r="F319" s="43"/>
      <c r="G319" s="44"/>
      <c r="H319" s="28"/>
      <c r="I319" s="35"/>
      <c r="J319" s="37"/>
      <c r="K319" s="37"/>
      <c r="L319" s="37"/>
      <c r="M319" s="37"/>
    </row>
    <row r="320" spans="1:13" ht="15" customHeight="1" outlineLevel="1" x14ac:dyDescent="0.35">
      <c r="A320" s="52"/>
      <c r="B320" s="53" t="s">
        <v>447</v>
      </c>
      <c r="C320" s="52"/>
      <c r="D320" s="52"/>
      <c r="E320" s="54"/>
      <c r="F320" s="55"/>
      <c r="G320" s="55"/>
      <c r="H320" s="28"/>
      <c r="L320" s="28"/>
      <c r="M320" s="28"/>
    </row>
    <row r="321" spans="1:8" outlineLevel="1" x14ac:dyDescent="0.35">
      <c r="A321" s="31" t="s">
        <v>448</v>
      </c>
      <c r="B321" s="47" t="s">
        <v>449</v>
      </c>
      <c r="C321" s="47"/>
      <c r="H321" s="28"/>
    </row>
    <row r="322" spans="1:8" outlineLevel="1" x14ac:dyDescent="0.35">
      <c r="A322" s="31" t="s">
        <v>450</v>
      </c>
      <c r="B322" s="47" t="s">
        <v>451</v>
      </c>
      <c r="C322" s="47"/>
      <c r="H322" s="28"/>
    </row>
    <row r="323" spans="1:8" outlineLevel="1" x14ac:dyDescent="0.35">
      <c r="A323" s="31" t="s">
        <v>452</v>
      </c>
      <c r="B323" s="47" t="s">
        <v>453</v>
      </c>
      <c r="C323" s="47"/>
      <c r="H323" s="28"/>
    </row>
    <row r="324" spans="1:8" outlineLevel="1" x14ac:dyDescent="0.35">
      <c r="A324" s="31" t="s">
        <v>454</v>
      </c>
      <c r="B324" s="47" t="s">
        <v>455</v>
      </c>
      <c r="H324" s="28"/>
    </row>
    <row r="325" spans="1:8" outlineLevel="1" x14ac:dyDescent="0.35">
      <c r="A325" s="31" t="s">
        <v>456</v>
      </c>
      <c r="B325" s="47" t="s">
        <v>457</v>
      </c>
      <c r="H325" s="28"/>
    </row>
    <row r="326" spans="1:8" outlineLevel="1" x14ac:dyDescent="0.35">
      <c r="A326" s="31" t="s">
        <v>458</v>
      </c>
      <c r="B326" s="47" t="s">
        <v>459</v>
      </c>
      <c r="H326" s="28"/>
    </row>
    <row r="327" spans="1:8" outlineLevel="1" x14ac:dyDescent="0.35">
      <c r="A327" s="31" t="s">
        <v>460</v>
      </c>
      <c r="B327" s="47" t="s">
        <v>461</v>
      </c>
      <c r="H327" s="28"/>
    </row>
    <row r="328" spans="1:8" outlineLevel="1" x14ac:dyDescent="0.35">
      <c r="A328" s="31" t="s">
        <v>462</v>
      </c>
      <c r="B328" s="47" t="s">
        <v>463</v>
      </c>
      <c r="H328" s="28"/>
    </row>
    <row r="329" spans="1:8" outlineLevel="1" x14ac:dyDescent="0.35">
      <c r="A329" s="31" t="s">
        <v>464</v>
      </c>
      <c r="B329" s="47" t="s">
        <v>465</v>
      </c>
      <c r="H329" s="28"/>
    </row>
    <row r="330" spans="1:8" outlineLevel="1" x14ac:dyDescent="0.35">
      <c r="A330" s="31" t="s">
        <v>466</v>
      </c>
      <c r="B330" s="69" t="s">
        <v>467</v>
      </c>
      <c r="H330" s="28"/>
    </row>
    <row r="331" spans="1:8" outlineLevel="1" x14ac:dyDescent="0.35">
      <c r="A331" s="31" t="s">
        <v>468</v>
      </c>
      <c r="B331" s="69" t="s">
        <v>467</v>
      </c>
      <c r="H331" s="28"/>
    </row>
    <row r="332" spans="1:8" outlineLevel="1" x14ac:dyDescent="0.35">
      <c r="A332" s="31" t="s">
        <v>469</v>
      </c>
      <c r="B332" s="69" t="s">
        <v>467</v>
      </c>
      <c r="H332" s="28"/>
    </row>
    <row r="333" spans="1:8" outlineLevel="1" x14ac:dyDescent="0.35">
      <c r="A333" s="31" t="s">
        <v>470</v>
      </c>
      <c r="B333" s="69" t="s">
        <v>467</v>
      </c>
      <c r="H333" s="28"/>
    </row>
    <row r="334" spans="1:8" outlineLevel="1" x14ac:dyDescent="0.35">
      <c r="A334" s="31" t="s">
        <v>471</v>
      </c>
      <c r="B334" s="69" t="s">
        <v>467</v>
      </c>
      <c r="H334" s="28"/>
    </row>
    <row r="335" spans="1:8" outlineLevel="1" x14ac:dyDescent="0.35">
      <c r="A335" s="31" t="s">
        <v>472</v>
      </c>
      <c r="B335" s="69" t="s">
        <v>467</v>
      </c>
      <c r="H335" s="28"/>
    </row>
    <row r="336" spans="1:8" outlineLevel="1" x14ac:dyDescent="0.35">
      <c r="A336" s="31" t="s">
        <v>473</v>
      </c>
      <c r="B336" s="69" t="s">
        <v>467</v>
      </c>
      <c r="H336" s="28"/>
    </row>
    <row r="337" spans="1:8" outlineLevel="1" x14ac:dyDescent="0.35">
      <c r="A337" s="31" t="s">
        <v>474</v>
      </c>
      <c r="B337" s="69" t="s">
        <v>467</v>
      </c>
      <c r="H337" s="28"/>
    </row>
    <row r="338" spans="1:8" outlineLevel="1" x14ac:dyDescent="0.35">
      <c r="A338" s="31" t="s">
        <v>475</v>
      </c>
      <c r="B338" s="69" t="s">
        <v>467</v>
      </c>
      <c r="H338" s="28"/>
    </row>
    <row r="339" spans="1:8" outlineLevel="1" x14ac:dyDescent="0.35">
      <c r="A339" s="31" t="s">
        <v>476</v>
      </c>
      <c r="B339" s="69" t="s">
        <v>467</v>
      </c>
      <c r="H339" s="28"/>
    </row>
    <row r="340" spans="1:8" outlineLevel="1" x14ac:dyDescent="0.35">
      <c r="A340" s="31" t="s">
        <v>477</v>
      </c>
      <c r="B340" s="69" t="s">
        <v>467</v>
      </c>
      <c r="H340" s="28"/>
    </row>
    <row r="341" spans="1:8" outlineLevel="1" x14ac:dyDescent="0.35">
      <c r="A341" s="31" t="s">
        <v>478</v>
      </c>
      <c r="B341" s="69" t="s">
        <v>467</v>
      </c>
      <c r="H341" s="28"/>
    </row>
    <row r="342" spans="1:8" outlineLevel="1" x14ac:dyDescent="0.35">
      <c r="A342" s="31" t="s">
        <v>479</v>
      </c>
      <c r="B342" s="69" t="s">
        <v>467</v>
      </c>
      <c r="H342" s="28"/>
    </row>
    <row r="343" spans="1:8" outlineLevel="1" x14ac:dyDescent="0.35">
      <c r="A343" s="31" t="s">
        <v>480</v>
      </c>
      <c r="B343" s="69" t="s">
        <v>467</v>
      </c>
      <c r="H343" s="28"/>
    </row>
    <row r="344" spans="1:8" outlineLevel="1" x14ac:dyDescent="0.35">
      <c r="A344" s="31" t="s">
        <v>481</v>
      </c>
      <c r="B344" s="69" t="s">
        <v>467</v>
      </c>
      <c r="H344" s="28"/>
    </row>
    <row r="345" spans="1:8" outlineLevel="1" x14ac:dyDescent="0.35">
      <c r="A345" s="31" t="s">
        <v>482</v>
      </c>
      <c r="B345" s="69" t="s">
        <v>467</v>
      </c>
      <c r="H345" s="28"/>
    </row>
    <row r="346" spans="1:8" outlineLevel="1" x14ac:dyDescent="0.35">
      <c r="A346" s="31" t="s">
        <v>483</v>
      </c>
      <c r="B346" s="69" t="s">
        <v>467</v>
      </c>
      <c r="H346" s="28"/>
    </row>
    <row r="347" spans="1:8" outlineLevel="1" x14ac:dyDescent="0.35">
      <c r="A347" s="31" t="s">
        <v>484</v>
      </c>
      <c r="B347" s="69" t="s">
        <v>467</v>
      </c>
      <c r="H347" s="28"/>
    </row>
    <row r="348" spans="1:8" outlineLevel="1" x14ac:dyDescent="0.35">
      <c r="A348" s="31" t="s">
        <v>485</v>
      </c>
      <c r="B348" s="69" t="s">
        <v>467</v>
      </c>
      <c r="H348" s="28"/>
    </row>
    <row r="349" spans="1:8" outlineLevel="1" x14ac:dyDescent="0.35">
      <c r="A349" s="31" t="s">
        <v>486</v>
      </c>
      <c r="B349" s="69" t="s">
        <v>467</v>
      </c>
      <c r="H349" s="28"/>
    </row>
    <row r="350" spans="1:8" outlineLevel="1" x14ac:dyDescent="0.35">
      <c r="A350" s="31" t="s">
        <v>487</v>
      </c>
      <c r="B350" s="69" t="s">
        <v>467</v>
      </c>
      <c r="H350" s="28"/>
    </row>
    <row r="351" spans="1:8" outlineLevel="1" x14ac:dyDescent="0.35">
      <c r="A351" s="31" t="s">
        <v>488</v>
      </c>
      <c r="B351" s="69" t="s">
        <v>467</v>
      </c>
      <c r="H351" s="28"/>
    </row>
    <row r="352" spans="1:8" outlineLevel="1" x14ac:dyDescent="0.35">
      <c r="A352" s="31" t="s">
        <v>489</v>
      </c>
      <c r="B352" s="69" t="s">
        <v>467</v>
      </c>
      <c r="H352" s="28"/>
    </row>
    <row r="353" spans="1:8" outlineLevel="1" x14ac:dyDescent="0.35">
      <c r="A353" s="31" t="s">
        <v>490</v>
      </c>
      <c r="B353" s="69" t="s">
        <v>467</v>
      </c>
      <c r="H353" s="28"/>
    </row>
    <row r="354" spans="1:8" outlineLevel="1" x14ac:dyDescent="0.35">
      <c r="A354" s="31" t="s">
        <v>491</v>
      </c>
      <c r="B354" s="69" t="s">
        <v>467</v>
      </c>
      <c r="H354" s="28"/>
    </row>
    <row r="355" spans="1:8" outlineLevel="1" x14ac:dyDescent="0.35">
      <c r="A355" s="31" t="s">
        <v>492</v>
      </c>
      <c r="B355" s="69" t="s">
        <v>467</v>
      </c>
      <c r="H355" s="28"/>
    </row>
    <row r="356" spans="1:8" outlineLevel="1" x14ac:dyDescent="0.35">
      <c r="A356" s="31" t="s">
        <v>493</v>
      </c>
      <c r="B356" s="69" t="s">
        <v>467</v>
      </c>
      <c r="H356" s="28"/>
    </row>
    <row r="357" spans="1:8" outlineLevel="1" x14ac:dyDescent="0.35">
      <c r="A357" s="31" t="s">
        <v>494</v>
      </c>
      <c r="B357" s="69" t="s">
        <v>467</v>
      </c>
      <c r="H357" s="28"/>
    </row>
    <row r="358" spans="1:8" outlineLevel="1" x14ac:dyDescent="0.35">
      <c r="A358" s="31" t="s">
        <v>495</v>
      </c>
      <c r="B358" s="69" t="s">
        <v>467</v>
      </c>
      <c r="H358" s="28"/>
    </row>
    <row r="359" spans="1:8" outlineLevel="1" x14ac:dyDescent="0.35">
      <c r="A359" s="31" t="s">
        <v>496</v>
      </c>
      <c r="B359" s="69" t="s">
        <v>467</v>
      </c>
      <c r="H359" s="28"/>
    </row>
    <row r="360" spans="1:8" outlineLevel="1" x14ac:dyDescent="0.35">
      <c r="A360" s="31" t="s">
        <v>497</v>
      </c>
      <c r="B360" s="69" t="s">
        <v>467</v>
      </c>
      <c r="H360" s="28"/>
    </row>
    <row r="361" spans="1:8" outlineLevel="1" x14ac:dyDescent="0.35">
      <c r="A361" s="31" t="s">
        <v>498</v>
      </c>
      <c r="B361" s="69" t="s">
        <v>467</v>
      </c>
      <c r="H361" s="28"/>
    </row>
    <row r="362" spans="1:8" outlineLevel="1" x14ac:dyDescent="0.35">
      <c r="A362" s="31" t="s">
        <v>499</v>
      </c>
      <c r="B362" s="69" t="s">
        <v>467</v>
      </c>
      <c r="H362" s="28"/>
    </row>
    <row r="363" spans="1:8" outlineLevel="1" x14ac:dyDescent="0.35">
      <c r="A363" s="31" t="s">
        <v>500</v>
      </c>
      <c r="B363" s="69" t="s">
        <v>467</v>
      </c>
      <c r="H363" s="28"/>
    </row>
    <row r="364" spans="1:8" outlineLevel="1" x14ac:dyDescent="0.35">
      <c r="A364" s="31" t="s">
        <v>501</v>
      </c>
      <c r="B364" s="69" t="s">
        <v>467</v>
      </c>
      <c r="H364" s="28"/>
    </row>
    <row r="365" spans="1:8" outlineLevel="1" x14ac:dyDescent="0.35">
      <c r="A365" s="31" t="s">
        <v>502</v>
      </c>
      <c r="B365" s="69" t="s">
        <v>467</v>
      </c>
      <c r="H365" s="28"/>
    </row>
    <row r="366" spans="1:8" x14ac:dyDescent="0.35">
      <c r="H366" s="28"/>
    </row>
    <row r="367" spans="1:8" x14ac:dyDescent="0.35">
      <c r="H367" s="28"/>
    </row>
    <row r="368" spans="1:8" x14ac:dyDescent="0.35">
      <c r="H368" s="28"/>
    </row>
    <row r="369" spans="8:8" x14ac:dyDescent="0.35">
      <c r="H369" s="28"/>
    </row>
    <row r="370" spans="8:8" x14ac:dyDescent="0.35">
      <c r="H370" s="28"/>
    </row>
    <row r="371" spans="8:8" x14ac:dyDescent="0.35">
      <c r="H371" s="28"/>
    </row>
    <row r="372" spans="8:8" x14ac:dyDescent="0.35">
      <c r="H372" s="28"/>
    </row>
    <row r="373" spans="8:8" x14ac:dyDescent="0.35">
      <c r="H373" s="28"/>
    </row>
    <row r="374" spans="8:8" x14ac:dyDescent="0.35">
      <c r="H374" s="28"/>
    </row>
    <row r="375" spans="8:8" x14ac:dyDescent="0.35">
      <c r="H375" s="28"/>
    </row>
    <row r="376" spans="8:8" x14ac:dyDescent="0.35">
      <c r="H376" s="28"/>
    </row>
    <row r="377" spans="8:8" x14ac:dyDescent="0.35">
      <c r="H377" s="28"/>
    </row>
    <row r="378" spans="8:8" x14ac:dyDescent="0.35">
      <c r="H378" s="28"/>
    </row>
    <row r="379" spans="8:8" x14ac:dyDescent="0.35">
      <c r="H379" s="28"/>
    </row>
    <row r="380" spans="8:8" x14ac:dyDescent="0.35">
      <c r="H380" s="28"/>
    </row>
    <row r="381" spans="8:8" x14ac:dyDescent="0.35">
      <c r="H381" s="28"/>
    </row>
    <row r="382" spans="8:8" x14ac:dyDescent="0.35">
      <c r="H382" s="28"/>
    </row>
    <row r="383" spans="8:8" x14ac:dyDescent="0.35">
      <c r="H383" s="28"/>
    </row>
    <row r="384" spans="8:8" x14ac:dyDescent="0.35">
      <c r="H384" s="28"/>
    </row>
    <row r="385" spans="8:8" x14ac:dyDescent="0.35">
      <c r="H385" s="28"/>
    </row>
    <row r="386" spans="8:8" x14ac:dyDescent="0.35">
      <c r="H386" s="28"/>
    </row>
    <row r="387" spans="8:8" x14ac:dyDescent="0.35">
      <c r="H387" s="28"/>
    </row>
    <row r="388" spans="8:8" x14ac:dyDescent="0.35">
      <c r="H388" s="28"/>
    </row>
    <row r="389" spans="8:8" x14ac:dyDescent="0.35">
      <c r="H389" s="28"/>
    </row>
    <row r="390" spans="8:8" x14ac:dyDescent="0.35">
      <c r="H390" s="28"/>
    </row>
    <row r="391" spans="8:8" x14ac:dyDescent="0.35">
      <c r="H391" s="28"/>
    </row>
    <row r="392" spans="8:8" x14ac:dyDescent="0.35">
      <c r="H392" s="28"/>
    </row>
    <row r="393" spans="8:8" x14ac:dyDescent="0.35">
      <c r="H393" s="28"/>
    </row>
    <row r="394" spans="8:8" x14ac:dyDescent="0.35">
      <c r="H394" s="28"/>
    </row>
    <row r="395" spans="8:8" x14ac:dyDescent="0.35">
      <c r="H395" s="28"/>
    </row>
    <row r="396" spans="8:8" x14ac:dyDescent="0.35">
      <c r="H396" s="28"/>
    </row>
    <row r="397" spans="8:8" x14ac:dyDescent="0.35">
      <c r="H397" s="28"/>
    </row>
    <row r="398" spans="8:8" x14ac:dyDescent="0.35">
      <c r="H398" s="28"/>
    </row>
    <row r="399" spans="8:8" x14ac:dyDescent="0.35">
      <c r="H399" s="28"/>
    </row>
    <row r="400" spans="8:8" x14ac:dyDescent="0.35">
      <c r="H400" s="28"/>
    </row>
    <row r="401" spans="8:8" x14ac:dyDescent="0.35">
      <c r="H401" s="28"/>
    </row>
    <row r="402" spans="8:8" x14ac:dyDescent="0.35">
      <c r="H402" s="28"/>
    </row>
    <row r="403" spans="8:8" x14ac:dyDescent="0.35">
      <c r="H403" s="28"/>
    </row>
    <row r="404" spans="8:8" x14ac:dyDescent="0.35">
      <c r="H404" s="28"/>
    </row>
    <row r="405" spans="8:8" x14ac:dyDescent="0.35">
      <c r="H405" s="28"/>
    </row>
    <row r="406" spans="8:8" x14ac:dyDescent="0.35">
      <c r="H406" s="28"/>
    </row>
    <row r="407" spans="8:8" x14ac:dyDescent="0.35">
      <c r="H407" s="28"/>
    </row>
    <row r="408" spans="8:8" x14ac:dyDescent="0.35">
      <c r="H408" s="28"/>
    </row>
    <row r="409" spans="8:8" x14ac:dyDescent="0.35">
      <c r="H409" s="28"/>
    </row>
    <row r="410" spans="8:8" x14ac:dyDescent="0.35">
      <c r="H410" s="28"/>
    </row>
    <row r="411" spans="8:8" x14ac:dyDescent="0.35">
      <c r="H411" s="28"/>
    </row>
    <row r="412" spans="8:8" x14ac:dyDescent="0.35">
      <c r="H412" s="28"/>
    </row>
    <row r="413" spans="8:8" x14ac:dyDescent="0.35">
      <c r="H413" s="28"/>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AD267F5-934E-4898-ABF6-2B2522DBE01B}"/>
    <hyperlink ref="B7" location="'A. HTT General'!B26" display="2. Regulatory Summary" xr:uid="{7FB92455-F120-4B59-9EE4-BB0B028B62DB}"/>
    <hyperlink ref="B8" location="'A. HTT General'!B36" display="3. General Cover Pool / Covered Bond Information" xr:uid="{A26F23E1-6A91-47DE-BFF5-90CB03B7259E}"/>
    <hyperlink ref="B9" location="'A. HTT General'!B285" display="4. References to Capital Requirements Regulation (CRR) 129(7)" xr:uid="{E7408DAA-E533-4B81-BBDE-06FECEE6B23A}"/>
    <hyperlink ref="B11" location="'A. HTT General'!B319" display="6. Other relevant information" xr:uid="{56BF9DD3-AC08-4258-802C-7C375C14336E}"/>
    <hyperlink ref="C289" location="'A. HTT General'!A39" display="'A. HTT General'!A39" xr:uid="{267438DF-831B-4E0D-9DE9-9A233C742D14}"/>
    <hyperlink ref="C290" location="'B1. HTT Mortgage Assets'!B43" display="'B1. HTT Mortgage Assets'!B43" xr:uid="{127A2F3C-0530-4C27-9E6B-11A07289552B}"/>
    <hyperlink ref="D290" location="'B2. HTT Public Sector Assets'!B48" display="'B2. HTT Public Sector Assets'!B48" xr:uid="{A5E1FD1F-4B28-4A29-910C-C717F2C0FF2B}"/>
    <hyperlink ref="C291" location="'A. HTT General'!A52" display="'A. HTT General'!A52" xr:uid="{2C7A54FF-BA97-4B13-BBEA-496506A1C8E0}"/>
    <hyperlink ref="C295" location="'A. HTT General'!B163" display="'A. HTT General'!B163" xr:uid="{16BE83C1-9007-4049-AED4-8292CF7F72E0}"/>
    <hyperlink ref="C296" location="'A. HTT General'!B137" display="'A. HTT General'!B137" xr:uid="{9C0AFB86-EF4F-4C2D-88D8-33DC9977106B}"/>
    <hyperlink ref="C297" location="'C. HTT Harmonised Glossary'!B17" display="'C. HTT Harmonised Glossary'!B17" xr:uid="{228CC707-4396-4C12-9470-57C9D8306F84}"/>
    <hyperlink ref="C298" location="'A. HTT General'!B65" display="'A. HTT General'!B65" xr:uid="{991E851C-E2B6-4DF1-ADD7-51E0837C8286}"/>
    <hyperlink ref="C299" location="'A. HTT General'!B88" display="'A. HTT General'!B88" xr:uid="{455FE597-80EB-49FD-986E-0052A89EC374}"/>
    <hyperlink ref="C300" location="'B1. HTT Mortgage Assets'!B160" display="'B1. HTT Mortgage Assets'!B160" xr:uid="{BA76FA33-1013-4007-A662-AF80D749D919}"/>
    <hyperlink ref="D300" location="'B2. HTT Public Sector Assets'!B166" display="'B2. HTT Public Sector Assets'!B166" xr:uid="{BA84581B-468C-45FE-8CF5-2503769FE072}"/>
    <hyperlink ref="B27" r:id="rId1" display="UCITS Compliance" xr:uid="{6A233F9F-E4FA-4EC8-A28F-34CABB66CBA5}"/>
    <hyperlink ref="B28" r:id="rId2" xr:uid="{CEAE774D-9CF6-4C2F-80CB-7C2B3BD93EDA}"/>
    <hyperlink ref="B29" r:id="rId3" xr:uid="{7C4AA69B-49A6-4094-87F1-55AAEA84F184}"/>
    <hyperlink ref="B10" location="'A. HTT General'!B311" display="5. References to Capital Requirements Regulation (CRR) 129(1)" xr:uid="{E8830368-BCC6-4AA9-BCEC-6237C8BF7732}"/>
    <hyperlink ref="D292" location="'B1. HTT Mortgage Assets'!B287" display="'B1. HTT Mortgage Assets'!B287" xr:uid="{46A6972B-B9DA-42F9-99E7-274368ED31A4}"/>
    <hyperlink ref="C292" location="'B1. HTT Mortgage Assets'!B186" display="'B1. HTT Mortgage Assets'!B186" xr:uid="{1E8F4282-24AF-4ACC-B7BB-5493162DA592}"/>
    <hyperlink ref="C288" location="'A. HTT General'!A38" display="'A. HTT General'!A38" xr:uid="{EC15A2C9-0557-4855-9FD5-7EF6595C28E2}"/>
    <hyperlink ref="C294" location="'A. HTT General'!B111" display="'A. HTT General'!B111" xr:uid="{013D3DB5-A295-4920-98AB-EC24817390CE}"/>
    <hyperlink ref="F292" location="'B2. HTT Public Sector Assets'!A18" display="'B2. HTT Public Sector Assets'!A18" xr:uid="{9B307B0B-2E38-4601-B43D-2D49504B805B}"/>
    <hyperlink ref="D293" location="'B2. HTT Public Sector Assets'!B129" display="'B2. HTT Public Sector Assets'!B129" xr:uid="{1367238C-CE20-4AFE-956A-D9D24E45F766}"/>
    <hyperlink ref="C293" location="'B1. HTT Mortgage Assets'!B149" display="'B1. HTT Mortgage Assets'!B149" xr:uid="{56D01D5A-B38B-4614-991E-6FA3F076F252}"/>
    <hyperlink ref="C16" r:id="rId4" xr:uid="{6D74800D-42B7-42EF-B89F-5919887ED0A8}"/>
    <hyperlink ref="C29" r:id="rId5" xr:uid="{28A279DF-A5A2-4829-98EA-C9C97EDD351F}"/>
    <hyperlink ref="C229" r:id="rId6" xr:uid="{59270FDE-DE33-4F91-8F3D-AFBF3FB7660B}"/>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 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39590-0F32-4FF5-9336-4DF9C22DB8F7}">
  <sheetPr>
    <tabColor rgb="FFE36E00"/>
  </sheetPr>
  <dimension ref="A1:N393"/>
  <sheetViews>
    <sheetView zoomScale="99" zoomScaleNormal="99" workbookViewId="0">
      <selection activeCell="D13" sqref="D13"/>
    </sheetView>
  </sheetViews>
  <sheetFormatPr defaultColWidth="8.90625" defaultRowHeight="14.5" outlineLevelRow="1" x14ac:dyDescent="0.35"/>
  <cols>
    <col min="1" max="1" width="13.90625" style="50" customWidth="1"/>
    <col min="2" max="2" width="60.90625" style="50" customWidth="1"/>
    <col min="3" max="3" width="41" style="50" customWidth="1"/>
    <col min="4" max="4" width="40.90625" style="50" customWidth="1"/>
    <col min="5" max="5" width="6.6328125" style="50" customWidth="1"/>
    <col min="6" max="6" width="41.54296875" style="50" customWidth="1"/>
    <col min="7" max="7" width="41.54296875" style="94" customWidth="1"/>
    <col min="8" max="16384" width="8.90625" style="96"/>
  </cols>
  <sheetData>
    <row r="1" spans="1:7" ht="31" x14ac:dyDescent="0.35">
      <c r="A1" s="93" t="s">
        <v>503</v>
      </c>
      <c r="B1" s="93"/>
      <c r="C1" s="94"/>
      <c r="D1" s="94"/>
      <c r="E1" s="94"/>
      <c r="F1" s="95" t="s">
        <v>18</v>
      </c>
    </row>
    <row r="2" spans="1:7" ht="15" thickBot="1" x14ac:dyDescent="0.4">
      <c r="A2" s="94"/>
      <c r="B2" s="94"/>
      <c r="C2" s="94"/>
      <c r="D2" s="94"/>
      <c r="E2" s="94"/>
      <c r="F2" s="94"/>
    </row>
    <row r="3" spans="1:7" ht="19" thickBot="1" x14ac:dyDescent="0.4">
      <c r="A3" s="97"/>
      <c r="B3" s="98" t="s">
        <v>19</v>
      </c>
      <c r="C3" s="99" t="s">
        <v>20</v>
      </c>
      <c r="D3" s="97"/>
      <c r="E3" s="97"/>
      <c r="F3" s="94"/>
      <c r="G3" s="97"/>
    </row>
    <row r="4" spans="1:7" ht="15" thickBot="1" x14ac:dyDescent="0.4"/>
    <row r="5" spans="1:7" ht="18.5" x14ac:dyDescent="0.35">
      <c r="A5" s="100"/>
      <c r="B5" s="101" t="s">
        <v>504</v>
      </c>
      <c r="C5" s="100"/>
      <c r="E5" s="102"/>
      <c r="F5" s="102"/>
    </row>
    <row r="6" spans="1:7" x14ac:dyDescent="0.35">
      <c r="B6" s="103" t="s">
        <v>505</v>
      </c>
    </row>
    <row r="7" spans="1:7" x14ac:dyDescent="0.35">
      <c r="B7" s="104" t="s">
        <v>506</v>
      </c>
    </row>
    <row r="8" spans="1:7" ht="15" thickBot="1" x14ac:dyDescent="0.4">
      <c r="B8" s="105" t="s">
        <v>507</v>
      </c>
    </row>
    <row r="9" spans="1:7" x14ac:dyDescent="0.35">
      <c r="B9" s="106"/>
    </row>
    <row r="10" spans="1:7" ht="37" x14ac:dyDescent="0.35">
      <c r="A10" s="107" t="s">
        <v>29</v>
      </c>
      <c r="B10" s="107" t="s">
        <v>505</v>
      </c>
      <c r="C10" s="108"/>
      <c r="D10" s="108"/>
      <c r="E10" s="108"/>
      <c r="F10" s="108"/>
      <c r="G10" s="109"/>
    </row>
    <row r="11" spans="1:7" ht="15" customHeight="1" x14ac:dyDescent="0.35">
      <c r="A11" s="110"/>
      <c r="B11" s="111" t="s">
        <v>508</v>
      </c>
      <c r="C11" s="110" t="s">
        <v>64</v>
      </c>
      <c r="D11" s="110"/>
      <c r="E11" s="110"/>
      <c r="F11" s="112" t="s">
        <v>509</v>
      </c>
      <c r="G11" s="112"/>
    </row>
    <row r="12" spans="1:7" x14ac:dyDescent="0.35">
      <c r="A12" s="50" t="s">
        <v>510</v>
      </c>
      <c r="B12" s="50" t="s">
        <v>511</v>
      </c>
      <c r="C12" s="61">
        <v>56321.763517939908</v>
      </c>
      <c r="F12" s="113">
        <f>IF($C$15=0,"",IF(C12="[for completion]","",C12/$C$15))</f>
        <v>1</v>
      </c>
    </row>
    <row r="13" spans="1:7" x14ac:dyDescent="0.35">
      <c r="A13" s="50" t="s">
        <v>512</v>
      </c>
      <c r="B13" s="50" t="s">
        <v>513</v>
      </c>
      <c r="C13" s="61">
        <v>0</v>
      </c>
      <c r="F13" s="113">
        <f>IF($C$15=0,"",IF(C13="[for completion]","",C13/$C$15))</f>
        <v>0</v>
      </c>
    </row>
    <row r="14" spans="1:7" x14ac:dyDescent="0.35">
      <c r="A14" s="50" t="s">
        <v>514</v>
      </c>
      <c r="B14" s="50" t="s">
        <v>102</v>
      </c>
      <c r="C14" s="61">
        <v>0</v>
      </c>
      <c r="F14" s="113">
        <f>IF($C$15=0,"",IF(C14="[for completion]","",C14/$C$15))</f>
        <v>0</v>
      </c>
    </row>
    <row r="15" spans="1:7" x14ac:dyDescent="0.35">
      <c r="A15" s="50" t="s">
        <v>515</v>
      </c>
      <c r="B15" s="114" t="s">
        <v>104</v>
      </c>
      <c r="C15" s="61">
        <f>SUM(C12:C14)</f>
        <v>56321.763517939908</v>
      </c>
      <c r="F15" s="115">
        <f>SUM(F12:F14)</f>
        <v>1</v>
      </c>
    </row>
    <row r="16" spans="1:7" outlineLevel="1" x14ac:dyDescent="0.35">
      <c r="A16" s="50" t="s">
        <v>516</v>
      </c>
      <c r="B16" s="116"/>
      <c r="F16" s="117"/>
    </row>
    <row r="17" spans="1:7" outlineLevel="1" x14ac:dyDescent="0.35">
      <c r="A17" s="50" t="s">
        <v>517</v>
      </c>
      <c r="B17" s="116"/>
      <c r="F17" s="117"/>
    </row>
    <row r="18" spans="1:7" outlineLevel="1" x14ac:dyDescent="0.35">
      <c r="A18" s="50" t="s">
        <v>518</v>
      </c>
      <c r="B18" s="116"/>
      <c r="F18" s="117"/>
    </row>
    <row r="19" spans="1:7" outlineLevel="1" x14ac:dyDescent="0.35">
      <c r="A19" s="50" t="s">
        <v>519</v>
      </c>
      <c r="B19" s="116"/>
      <c r="F19" s="117"/>
    </row>
    <row r="20" spans="1:7" outlineLevel="1" x14ac:dyDescent="0.35">
      <c r="A20" s="50" t="s">
        <v>520</v>
      </c>
      <c r="B20" s="116"/>
      <c r="F20" s="117"/>
    </row>
    <row r="21" spans="1:7" outlineLevel="1" x14ac:dyDescent="0.35">
      <c r="A21" s="50" t="s">
        <v>521</v>
      </c>
      <c r="B21" s="116"/>
      <c r="F21" s="117"/>
    </row>
    <row r="22" spans="1:7" outlineLevel="1" x14ac:dyDescent="0.35">
      <c r="A22" s="50" t="s">
        <v>522</v>
      </c>
      <c r="B22" s="116"/>
      <c r="F22" s="117"/>
    </row>
    <row r="23" spans="1:7" outlineLevel="1" x14ac:dyDescent="0.35">
      <c r="A23" s="50" t="s">
        <v>523</v>
      </c>
      <c r="B23" s="116"/>
      <c r="F23" s="117"/>
    </row>
    <row r="24" spans="1:7" outlineLevel="1" x14ac:dyDescent="0.35">
      <c r="A24" s="50" t="s">
        <v>524</v>
      </c>
      <c r="B24" s="116"/>
      <c r="F24" s="117"/>
    </row>
    <row r="25" spans="1:7" outlineLevel="1" x14ac:dyDescent="0.35">
      <c r="A25" s="50" t="s">
        <v>525</v>
      </c>
      <c r="B25" s="116"/>
      <c r="F25" s="117"/>
    </row>
    <row r="26" spans="1:7" outlineLevel="1" x14ac:dyDescent="0.35">
      <c r="A26" s="50" t="s">
        <v>526</v>
      </c>
      <c r="B26" s="116"/>
      <c r="C26" s="96"/>
      <c r="D26" s="96"/>
      <c r="E26" s="96"/>
      <c r="F26" s="117"/>
    </row>
    <row r="27" spans="1:7" ht="15" customHeight="1" x14ac:dyDescent="0.35">
      <c r="A27" s="110"/>
      <c r="B27" s="111" t="s">
        <v>527</v>
      </c>
      <c r="C27" s="110" t="s">
        <v>528</v>
      </c>
      <c r="D27" s="110" t="s">
        <v>529</v>
      </c>
      <c r="E27" s="118"/>
      <c r="F27" s="110" t="s">
        <v>530</v>
      </c>
      <c r="G27" s="112"/>
    </row>
    <row r="28" spans="1:7" x14ac:dyDescent="0.35">
      <c r="A28" s="50" t="s">
        <v>531</v>
      </c>
      <c r="B28" s="50" t="s">
        <v>532</v>
      </c>
      <c r="C28" s="119">
        <v>198646</v>
      </c>
      <c r="D28" s="50" t="s">
        <v>71</v>
      </c>
      <c r="F28" s="119">
        <f>C28</f>
        <v>198646</v>
      </c>
    </row>
    <row r="29" spans="1:7" outlineLevel="1" x14ac:dyDescent="0.35">
      <c r="A29" s="50" t="s">
        <v>533</v>
      </c>
      <c r="B29" s="120"/>
    </row>
    <row r="30" spans="1:7" outlineLevel="1" x14ac:dyDescent="0.35">
      <c r="A30" s="50" t="s">
        <v>534</v>
      </c>
      <c r="B30" s="120"/>
    </row>
    <row r="31" spans="1:7" outlineLevel="1" x14ac:dyDescent="0.35">
      <c r="A31" s="50" t="s">
        <v>535</v>
      </c>
      <c r="B31" s="120"/>
    </row>
    <row r="32" spans="1:7" outlineLevel="1" x14ac:dyDescent="0.35">
      <c r="A32" s="50" t="s">
        <v>536</v>
      </c>
      <c r="B32" s="120"/>
    </row>
    <row r="33" spans="1:7" outlineLevel="1" x14ac:dyDescent="0.35">
      <c r="A33" s="50" t="s">
        <v>537</v>
      </c>
      <c r="B33" s="120"/>
    </row>
    <row r="34" spans="1:7" outlineLevel="1" x14ac:dyDescent="0.35">
      <c r="A34" s="50" t="s">
        <v>538</v>
      </c>
      <c r="B34" s="120"/>
    </row>
    <row r="35" spans="1:7" ht="15" customHeight="1" x14ac:dyDescent="0.35">
      <c r="A35" s="110"/>
      <c r="B35" s="111" t="s">
        <v>539</v>
      </c>
      <c r="C35" s="110" t="s">
        <v>540</v>
      </c>
      <c r="D35" s="110" t="s">
        <v>541</v>
      </c>
      <c r="E35" s="118"/>
      <c r="F35" s="112" t="s">
        <v>509</v>
      </c>
      <c r="G35" s="112"/>
    </row>
    <row r="36" spans="1:7" x14ac:dyDescent="0.35">
      <c r="A36" s="50" t="s">
        <v>542</v>
      </c>
      <c r="B36" s="50" t="s">
        <v>543</v>
      </c>
      <c r="C36" s="115">
        <v>4.6897691549709016E-4</v>
      </c>
      <c r="D36" s="115" t="s">
        <v>71</v>
      </c>
      <c r="F36" s="115">
        <f>C36</f>
        <v>4.6897691549709016E-4</v>
      </c>
    </row>
    <row r="37" spans="1:7" outlineLevel="1" x14ac:dyDescent="0.35">
      <c r="A37" s="50" t="s">
        <v>544</v>
      </c>
      <c r="C37" s="115"/>
      <c r="D37" s="115"/>
      <c r="F37" s="115"/>
    </row>
    <row r="38" spans="1:7" outlineLevel="1" x14ac:dyDescent="0.35">
      <c r="A38" s="50" t="s">
        <v>545</v>
      </c>
      <c r="C38" s="115"/>
      <c r="D38" s="115"/>
      <c r="F38" s="115"/>
    </row>
    <row r="39" spans="1:7" outlineLevel="1" x14ac:dyDescent="0.35">
      <c r="A39" s="50" t="s">
        <v>546</v>
      </c>
      <c r="C39" s="115"/>
      <c r="D39" s="115"/>
      <c r="F39" s="115"/>
    </row>
    <row r="40" spans="1:7" outlineLevel="1" x14ac:dyDescent="0.35">
      <c r="A40" s="50" t="s">
        <v>547</v>
      </c>
      <c r="C40" s="115"/>
      <c r="D40" s="115"/>
      <c r="F40" s="115"/>
    </row>
    <row r="41" spans="1:7" outlineLevel="1" x14ac:dyDescent="0.35">
      <c r="A41" s="50" t="s">
        <v>548</v>
      </c>
      <c r="C41" s="115"/>
      <c r="D41" s="115"/>
      <c r="F41" s="115"/>
    </row>
    <row r="42" spans="1:7" outlineLevel="1" x14ac:dyDescent="0.35">
      <c r="A42" s="50" t="s">
        <v>549</v>
      </c>
      <c r="C42" s="115"/>
      <c r="D42" s="115"/>
      <c r="F42" s="115"/>
    </row>
    <row r="43" spans="1:7" ht="15" customHeight="1" x14ac:dyDescent="0.35">
      <c r="A43" s="110"/>
      <c r="B43" s="111" t="s">
        <v>550</v>
      </c>
      <c r="C43" s="110" t="s">
        <v>540</v>
      </c>
      <c r="D43" s="110" t="s">
        <v>541</v>
      </c>
      <c r="E43" s="118"/>
      <c r="F43" s="112" t="s">
        <v>509</v>
      </c>
      <c r="G43" s="112"/>
    </row>
    <row r="44" spans="1:7" x14ac:dyDescent="0.35">
      <c r="A44" s="50" t="s">
        <v>551</v>
      </c>
      <c r="B44" s="121" t="s">
        <v>552</v>
      </c>
      <c r="C44" s="122">
        <f>SUM(C45:C72)</f>
        <v>0</v>
      </c>
      <c r="D44" s="122">
        <f>SUM(D45:D72)</f>
        <v>0</v>
      </c>
      <c r="E44" s="115"/>
      <c r="F44" s="122">
        <f>SUM(F45:F72)</f>
        <v>0</v>
      </c>
      <c r="G44" s="50"/>
    </row>
    <row r="45" spans="1:7" x14ac:dyDescent="0.35">
      <c r="A45" s="50" t="s">
        <v>553</v>
      </c>
      <c r="B45" s="50" t="s">
        <v>554</v>
      </c>
      <c r="C45" s="115">
        <v>0</v>
      </c>
      <c r="D45" s="115" t="s">
        <v>71</v>
      </c>
      <c r="E45" s="115"/>
      <c r="F45" s="115">
        <v>0</v>
      </c>
      <c r="G45" s="50"/>
    </row>
    <row r="46" spans="1:7" x14ac:dyDescent="0.35">
      <c r="A46" s="50" t="s">
        <v>555</v>
      </c>
      <c r="B46" s="50" t="s">
        <v>556</v>
      </c>
      <c r="C46" s="115">
        <v>0</v>
      </c>
      <c r="D46" s="115" t="s">
        <v>71</v>
      </c>
      <c r="E46" s="115"/>
      <c r="F46" s="115">
        <v>0</v>
      </c>
      <c r="G46" s="50"/>
    </row>
    <row r="47" spans="1:7" x14ac:dyDescent="0.35">
      <c r="A47" s="50" t="s">
        <v>557</v>
      </c>
      <c r="B47" s="50" t="s">
        <v>558</v>
      </c>
      <c r="C47" s="115">
        <v>0</v>
      </c>
      <c r="D47" s="115" t="s">
        <v>71</v>
      </c>
      <c r="E47" s="115"/>
      <c r="F47" s="115">
        <v>0</v>
      </c>
      <c r="G47" s="50"/>
    </row>
    <row r="48" spans="1:7" x14ac:dyDescent="0.35">
      <c r="A48" s="50" t="s">
        <v>559</v>
      </c>
      <c r="B48" s="50" t="s">
        <v>560</v>
      </c>
      <c r="C48" s="115">
        <v>0</v>
      </c>
      <c r="D48" s="115" t="s">
        <v>71</v>
      </c>
      <c r="E48" s="115"/>
      <c r="F48" s="115">
        <v>0</v>
      </c>
      <c r="G48" s="50"/>
    </row>
    <row r="49" spans="1:7" x14ac:dyDescent="0.35">
      <c r="A49" s="50" t="s">
        <v>561</v>
      </c>
      <c r="B49" s="50" t="s">
        <v>562</v>
      </c>
      <c r="C49" s="115">
        <v>0</v>
      </c>
      <c r="D49" s="115" t="s">
        <v>71</v>
      </c>
      <c r="E49" s="115"/>
      <c r="F49" s="115">
        <v>0</v>
      </c>
      <c r="G49" s="50"/>
    </row>
    <row r="50" spans="1:7" x14ac:dyDescent="0.35">
      <c r="A50" s="50" t="s">
        <v>563</v>
      </c>
      <c r="B50" s="50" t="s">
        <v>564</v>
      </c>
      <c r="C50" s="115">
        <v>0</v>
      </c>
      <c r="D50" s="115" t="s">
        <v>71</v>
      </c>
      <c r="E50" s="115"/>
      <c r="F50" s="115">
        <v>0</v>
      </c>
      <c r="G50" s="50"/>
    </row>
    <row r="51" spans="1:7" x14ac:dyDescent="0.35">
      <c r="A51" s="50" t="s">
        <v>565</v>
      </c>
      <c r="B51" s="50" t="s">
        <v>566</v>
      </c>
      <c r="C51" s="115">
        <v>0</v>
      </c>
      <c r="D51" s="115" t="s">
        <v>71</v>
      </c>
      <c r="E51" s="115"/>
      <c r="F51" s="115">
        <v>0</v>
      </c>
      <c r="G51" s="50"/>
    </row>
    <row r="52" spans="1:7" x14ac:dyDescent="0.35">
      <c r="A52" s="50" t="s">
        <v>567</v>
      </c>
      <c r="B52" s="50" t="s">
        <v>568</v>
      </c>
      <c r="C52" s="115">
        <v>0</v>
      </c>
      <c r="D52" s="115" t="s">
        <v>71</v>
      </c>
      <c r="E52" s="115"/>
      <c r="F52" s="115">
        <v>0</v>
      </c>
      <c r="G52" s="50"/>
    </row>
    <row r="53" spans="1:7" x14ac:dyDescent="0.35">
      <c r="A53" s="50" t="s">
        <v>569</v>
      </c>
      <c r="B53" s="50" t="s">
        <v>570</v>
      </c>
      <c r="C53" s="115">
        <v>0</v>
      </c>
      <c r="D53" s="115" t="s">
        <v>71</v>
      </c>
      <c r="E53" s="115"/>
      <c r="F53" s="115">
        <v>0</v>
      </c>
      <c r="G53" s="50"/>
    </row>
    <row r="54" spans="1:7" x14ac:dyDescent="0.35">
      <c r="A54" s="50" t="s">
        <v>571</v>
      </c>
      <c r="B54" s="50" t="s">
        <v>572</v>
      </c>
      <c r="C54" s="115">
        <v>0</v>
      </c>
      <c r="D54" s="115" t="s">
        <v>71</v>
      </c>
      <c r="E54" s="115"/>
      <c r="F54" s="115">
        <v>0</v>
      </c>
      <c r="G54" s="50"/>
    </row>
    <row r="55" spans="1:7" x14ac:dyDescent="0.35">
      <c r="A55" s="50" t="s">
        <v>573</v>
      </c>
      <c r="B55" s="50" t="s">
        <v>574</v>
      </c>
      <c r="C55" s="115">
        <v>0</v>
      </c>
      <c r="D55" s="115" t="s">
        <v>71</v>
      </c>
      <c r="E55" s="115"/>
      <c r="F55" s="115">
        <v>0</v>
      </c>
      <c r="G55" s="50"/>
    </row>
    <row r="56" spans="1:7" x14ac:dyDescent="0.35">
      <c r="A56" s="50" t="s">
        <v>575</v>
      </c>
      <c r="B56" s="50" t="s">
        <v>576</v>
      </c>
      <c r="C56" s="115">
        <v>0</v>
      </c>
      <c r="D56" s="115" t="s">
        <v>71</v>
      </c>
      <c r="E56" s="115"/>
      <c r="F56" s="115">
        <v>0</v>
      </c>
      <c r="G56" s="50"/>
    </row>
    <row r="57" spans="1:7" x14ac:dyDescent="0.35">
      <c r="A57" s="50" t="s">
        <v>577</v>
      </c>
      <c r="B57" s="50" t="s">
        <v>578</v>
      </c>
      <c r="C57" s="115">
        <v>0</v>
      </c>
      <c r="D57" s="115" t="s">
        <v>71</v>
      </c>
      <c r="E57" s="115"/>
      <c r="F57" s="115">
        <v>0</v>
      </c>
      <c r="G57" s="50"/>
    </row>
    <row r="58" spans="1:7" x14ac:dyDescent="0.35">
      <c r="A58" s="50" t="s">
        <v>579</v>
      </c>
      <c r="B58" s="50" t="s">
        <v>580</v>
      </c>
      <c r="C58" s="115">
        <v>0</v>
      </c>
      <c r="D58" s="115" t="s">
        <v>71</v>
      </c>
      <c r="E58" s="115"/>
      <c r="F58" s="115">
        <v>0</v>
      </c>
      <c r="G58" s="50"/>
    </row>
    <row r="59" spans="1:7" x14ac:dyDescent="0.35">
      <c r="A59" s="50" t="s">
        <v>581</v>
      </c>
      <c r="B59" s="50" t="s">
        <v>582</v>
      </c>
      <c r="C59" s="115">
        <v>0</v>
      </c>
      <c r="D59" s="115" t="s">
        <v>71</v>
      </c>
      <c r="E59" s="115"/>
      <c r="F59" s="115">
        <v>0</v>
      </c>
      <c r="G59" s="50"/>
    </row>
    <row r="60" spans="1:7" x14ac:dyDescent="0.35">
      <c r="A60" s="50" t="s">
        <v>583</v>
      </c>
      <c r="B60" s="50" t="s">
        <v>584</v>
      </c>
      <c r="C60" s="115">
        <v>0</v>
      </c>
      <c r="D60" s="115" t="s">
        <v>71</v>
      </c>
      <c r="E60" s="115"/>
      <c r="F60" s="115">
        <v>0</v>
      </c>
      <c r="G60" s="50"/>
    </row>
    <row r="61" spans="1:7" x14ac:dyDescent="0.35">
      <c r="A61" s="50" t="s">
        <v>585</v>
      </c>
      <c r="B61" s="50" t="s">
        <v>586</v>
      </c>
      <c r="C61" s="115">
        <v>0</v>
      </c>
      <c r="D61" s="115" t="s">
        <v>71</v>
      </c>
      <c r="E61" s="115"/>
      <c r="F61" s="115">
        <v>0</v>
      </c>
      <c r="G61" s="50"/>
    </row>
    <row r="62" spans="1:7" x14ac:dyDescent="0.35">
      <c r="A62" s="50" t="s">
        <v>587</v>
      </c>
      <c r="B62" s="50" t="s">
        <v>588</v>
      </c>
      <c r="C62" s="115">
        <v>0</v>
      </c>
      <c r="D62" s="115" t="s">
        <v>71</v>
      </c>
      <c r="E62" s="115"/>
      <c r="F62" s="115">
        <v>0</v>
      </c>
      <c r="G62" s="50"/>
    </row>
    <row r="63" spans="1:7" x14ac:dyDescent="0.35">
      <c r="A63" s="50" t="s">
        <v>589</v>
      </c>
      <c r="B63" s="50" t="s">
        <v>590</v>
      </c>
      <c r="C63" s="115">
        <v>0</v>
      </c>
      <c r="D63" s="115" t="s">
        <v>71</v>
      </c>
      <c r="E63" s="115"/>
      <c r="F63" s="115">
        <v>0</v>
      </c>
      <c r="G63" s="50"/>
    </row>
    <row r="64" spans="1:7" x14ac:dyDescent="0.35">
      <c r="A64" s="50" t="s">
        <v>591</v>
      </c>
      <c r="B64" s="50" t="s">
        <v>592</v>
      </c>
      <c r="C64" s="115">
        <v>0</v>
      </c>
      <c r="D64" s="115" t="s">
        <v>71</v>
      </c>
      <c r="E64" s="115"/>
      <c r="F64" s="115">
        <v>0</v>
      </c>
      <c r="G64" s="50"/>
    </row>
    <row r="65" spans="1:7" x14ac:dyDescent="0.35">
      <c r="A65" s="50" t="s">
        <v>593</v>
      </c>
      <c r="B65" s="50" t="s">
        <v>594</v>
      </c>
      <c r="C65" s="115">
        <v>0</v>
      </c>
      <c r="D65" s="115" t="s">
        <v>71</v>
      </c>
      <c r="E65" s="115"/>
      <c r="F65" s="115">
        <v>0</v>
      </c>
      <c r="G65" s="50"/>
    </row>
    <row r="66" spans="1:7" x14ac:dyDescent="0.35">
      <c r="A66" s="50" t="s">
        <v>595</v>
      </c>
      <c r="B66" s="50" t="s">
        <v>596</v>
      </c>
      <c r="C66" s="115">
        <v>0</v>
      </c>
      <c r="D66" s="115" t="s">
        <v>71</v>
      </c>
      <c r="E66" s="115"/>
      <c r="F66" s="115">
        <v>0</v>
      </c>
      <c r="G66" s="50"/>
    </row>
    <row r="67" spans="1:7" x14ac:dyDescent="0.35">
      <c r="A67" s="50" t="s">
        <v>597</v>
      </c>
      <c r="B67" s="50" t="s">
        <v>598</v>
      </c>
      <c r="C67" s="115">
        <v>0</v>
      </c>
      <c r="D67" s="115" t="s">
        <v>71</v>
      </c>
      <c r="E67" s="115"/>
      <c r="F67" s="115">
        <v>0</v>
      </c>
      <c r="G67" s="50"/>
    </row>
    <row r="68" spans="1:7" x14ac:dyDescent="0.35">
      <c r="A68" s="50" t="s">
        <v>599</v>
      </c>
      <c r="B68" s="50" t="s">
        <v>600</v>
      </c>
      <c r="C68" s="115">
        <v>0</v>
      </c>
      <c r="D68" s="115" t="s">
        <v>71</v>
      </c>
      <c r="E68" s="115"/>
      <c r="F68" s="115">
        <v>0</v>
      </c>
      <c r="G68" s="50"/>
    </row>
    <row r="69" spans="1:7" x14ac:dyDescent="0.35">
      <c r="A69" s="50" t="s">
        <v>601</v>
      </c>
      <c r="B69" s="50" t="s">
        <v>602</v>
      </c>
      <c r="C69" s="115">
        <v>0</v>
      </c>
      <c r="D69" s="115" t="s">
        <v>71</v>
      </c>
      <c r="E69" s="115"/>
      <c r="F69" s="115">
        <v>0</v>
      </c>
      <c r="G69" s="50"/>
    </row>
    <row r="70" spans="1:7" x14ac:dyDescent="0.35">
      <c r="A70" s="50" t="s">
        <v>603</v>
      </c>
      <c r="B70" s="50" t="s">
        <v>604</v>
      </c>
      <c r="C70" s="115">
        <v>0</v>
      </c>
      <c r="D70" s="115" t="s">
        <v>71</v>
      </c>
      <c r="E70" s="115"/>
      <c r="F70" s="115">
        <v>0</v>
      </c>
      <c r="G70" s="50"/>
    </row>
    <row r="71" spans="1:7" x14ac:dyDescent="0.35">
      <c r="A71" s="50" t="s">
        <v>605</v>
      </c>
      <c r="B71" s="50" t="s">
        <v>606</v>
      </c>
      <c r="C71" s="115">
        <v>0</v>
      </c>
      <c r="D71" s="115" t="s">
        <v>71</v>
      </c>
      <c r="E71" s="115"/>
      <c r="F71" s="115">
        <v>0</v>
      </c>
      <c r="G71" s="50"/>
    </row>
    <row r="72" spans="1:7" x14ac:dyDescent="0.35">
      <c r="A72" s="50" t="s">
        <v>607</v>
      </c>
      <c r="B72" s="50" t="s">
        <v>608</v>
      </c>
      <c r="C72" s="115">
        <v>0</v>
      </c>
      <c r="D72" s="115" t="s">
        <v>71</v>
      </c>
      <c r="E72" s="115"/>
      <c r="F72" s="115">
        <v>0</v>
      </c>
      <c r="G72" s="50"/>
    </row>
    <row r="73" spans="1:7" x14ac:dyDescent="0.35">
      <c r="A73" s="50" t="s">
        <v>609</v>
      </c>
      <c r="B73" s="121" t="s">
        <v>289</v>
      </c>
      <c r="C73" s="122">
        <f>SUM(C74:C76)</f>
        <v>0</v>
      </c>
      <c r="D73" s="122">
        <f>SUM(D74:D76)</f>
        <v>0</v>
      </c>
      <c r="E73" s="115"/>
      <c r="F73" s="122">
        <f>SUM(F74:F76)</f>
        <v>0</v>
      </c>
      <c r="G73" s="50"/>
    </row>
    <row r="74" spans="1:7" x14ac:dyDescent="0.35">
      <c r="A74" s="50" t="s">
        <v>610</v>
      </c>
      <c r="B74" s="50" t="s">
        <v>611</v>
      </c>
      <c r="C74" s="115">
        <v>0</v>
      </c>
      <c r="D74" s="115" t="s">
        <v>71</v>
      </c>
      <c r="E74" s="115"/>
      <c r="F74" s="115">
        <v>0</v>
      </c>
      <c r="G74" s="50"/>
    </row>
    <row r="75" spans="1:7" x14ac:dyDescent="0.35">
      <c r="A75" s="50" t="s">
        <v>612</v>
      </c>
      <c r="B75" s="50" t="s">
        <v>613</v>
      </c>
      <c r="C75" s="115">
        <v>0</v>
      </c>
      <c r="D75" s="115" t="s">
        <v>71</v>
      </c>
      <c r="E75" s="115"/>
      <c r="F75" s="115">
        <v>0</v>
      </c>
      <c r="G75" s="50"/>
    </row>
    <row r="76" spans="1:7" x14ac:dyDescent="0.35">
      <c r="A76" s="50" t="s">
        <v>614</v>
      </c>
      <c r="B76" s="50" t="s">
        <v>615</v>
      </c>
      <c r="C76" s="115">
        <v>0</v>
      </c>
      <c r="D76" s="115" t="s">
        <v>71</v>
      </c>
      <c r="E76" s="115"/>
      <c r="F76" s="115">
        <v>0</v>
      </c>
      <c r="G76" s="50"/>
    </row>
    <row r="77" spans="1:7" x14ac:dyDescent="0.35">
      <c r="A77" s="50" t="s">
        <v>616</v>
      </c>
      <c r="B77" s="121" t="s">
        <v>102</v>
      </c>
      <c r="C77" s="122">
        <f>SUM(C78:C87)</f>
        <v>1</v>
      </c>
      <c r="D77" s="122">
        <f>SUM(D78:D87)</f>
        <v>0</v>
      </c>
      <c r="E77" s="115"/>
      <c r="F77" s="122">
        <f>SUM(F78:F87)</f>
        <v>1</v>
      </c>
      <c r="G77" s="50"/>
    </row>
    <row r="78" spans="1:7" x14ac:dyDescent="0.35">
      <c r="A78" s="50" t="s">
        <v>617</v>
      </c>
      <c r="B78" s="123" t="s">
        <v>291</v>
      </c>
      <c r="C78" s="115">
        <v>0</v>
      </c>
      <c r="D78" s="115" t="s">
        <v>71</v>
      </c>
      <c r="E78" s="115"/>
      <c r="F78" s="115">
        <v>0</v>
      </c>
      <c r="G78" s="50"/>
    </row>
    <row r="79" spans="1:7" x14ac:dyDescent="0.35">
      <c r="A79" s="50" t="s">
        <v>618</v>
      </c>
      <c r="B79" s="123" t="s">
        <v>293</v>
      </c>
      <c r="C79" s="115">
        <v>0</v>
      </c>
      <c r="D79" s="115" t="s">
        <v>71</v>
      </c>
      <c r="E79" s="115"/>
      <c r="F79" s="115">
        <v>0</v>
      </c>
      <c r="G79" s="50"/>
    </row>
    <row r="80" spans="1:7" x14ac:dyDescent="0.35">
      <c r="A80" s="50" t="s">
        <v>619</v>
      </c>
      <c r="B80" s="123" t="s">
        <v>295</v>
      </c>
      <c r="C80" s="115">
        <v>0</v>
      </c>
      <c r="D80" s="115" t="s">
        <v>71</v>
      </c>
      <c r="E80" s="115"/>
      <c r="F80" s="115">
        <v>0</v>
      </c>
      <c r="G80" s="50"/>
    </row>
    <row r="81" spans="1:7" x14ac:dyDescent="0.35">
      <c r="A81" s="50" t="s">
        <v>620</v>
      </c>
      <c r="B81" s="123" t="s">
        <v>2</v>
      </c>
      <c r="C81" s="115">
        <v>1</v>
      </c>
      <c r="D81" s="115" t="s">
        <v>71</v>
      </c>
      <c r="E81" s="115"/>
      <c r="F81" s="115">
        <f>C81</f>
        <v>1</v>
      </c>
      <c r="G81" s="50"/>
    </row>
    <row r="82" spans="1:7" x14ac:dyDescent="0.35">
      <c r="A82" s="50" t="s">
        <v>621</v>
      </c>
      <c r="B82" s="123" t="s">
        <v>298</v>
      </c>
      <c r="C82" s="115">
        <v>0</v>
      </c>
      <c r="D82" s="115" t="s">
        <v>71</v>
      </c>
      <c r="E82" s="115"/>
      <c r="F82" s="115">
        <v>0</v>
      </c>
      <c r="G82" s="50"/>
    </row>
    <row r="83" spans="1:7" x14ac:dyDescent="0.35">
      <c r="A83" s="50" t="s">
        <v>622</v>
      </c>
      <c r="B83" s="123" t="s">
        <v>300</v>
      </c>
      <c r="C83" s="115">
        <v>0</v>
      </c>
      <c r="D83" s="115" t="s">
        <v>71</v>
      </c>
      <c r="E83" s="115"/>
      <c r="F83" s="115">
        <v>0</v>
      </c>
      <c r="G83" s="50"/>
    </row>
    <row r="84" spans="1:7" x14ac:dyDescent="0.35">
      <c r="A84" s="50" t="s">
        <v>623</v>
      </c>
      <c r="B84" s="123" t="s">
        <v>302</v>
      </c>
      <c r="C84" s="115">
        <v>0</v>
      </c>
      <c r="D84" s="115" t="s">
        <v>71</v>
      </c>
      <c r="E84" s="115"/>
      <c r="F84" s="115">
        <v>0</v>
      </c>
      <c r="G84" s="50"/>
    </row>
    <row r="85" spans="1:7" x14ac:dyDescent="0.35">
      <c r="A85" s="50" t="s">
        <v>624</v>
      </c>
      <c r="B85" s="123" t="s">
        <v>304</v>
      </c>
      <c r="C85" s="115">
        <v>0</v>
      </c>
      <c r="D85" s="115" t="s">
        <v>71</v>
      </c>
      <c r="E85" s="115"/>
      <c r="F85" s="115">
        <v>0</v>
      </c>
      <c r="G85" s="50"/>
    </row>
    <row r="86" spans="1:7" x14ac:dyDescent="0.35">
      <c r="A86" s="50" t="s">
        <v>625</v>
      </c>
      <c r="B86" s="123" t="s">
        <v>306</v>
      </c>
      <c r="C86" s="115">
        <v>0</v>
      </c>
      <c r="D86" s="115" t="s">
        <v>71</v>
      </c>
      <c r="E86" s="115"/>
      <c r="F86" s="115">
        <v>0</v>
      </c>
      <c r="G86" s="50"/>
    </row>
    <row r="87" spans="1:7" x14ac:dyDescent="0.35">
      <c r="A87" s="50" t="s">
        <v>626</v>
      </c>
      <c r="B87" s="123" t="s">
        <v>102</v>
      </c>
      <c r="C87" s="115">
        <v>0</v>
      </c>
      <c r="D87" s="115" t="s">
        <v>71</v>
      </c>
      <c r="E87" s="115"/>
      <c r="F87" s="115">
        <v>0</v>
      </c>
      <c r="G87" s="50"/>
    </row>
    <row r="88" spans="1:7" outlineLevel="1" x14ac:dyDescent="0.35">
      <c r="A88" s="50" t="s">
        <v>627</v>
      </c>
      <c r="B88" s="116"/>
      <c r="C88" s="115"/>
      <c r="D88" s="115"/>
      <c r="E88" s="115"/>
      <c r="F88" s="115"/>
      <c r="G88" s="50"/>
    </row>
    <row r="89" spans="1:7" outlineLevel="1" x14ac:dyDescent="0.35">
      <c r="A89" s="50" t="s">
        <v>628</v>
      </c>
      <c r="B89" s="116"/>
      <c r="C89" s="115"/>
      <c r="D89" s="115"/>
      <c r="E89" s="115"/>
      <c r="F89" s="115"/>
      <c r="G89" s="50"/>
    </row>
    <row r="90" spans="1:7" outlineLevel="1" x14ac:dyDescent="0.35">
      <c r="A90" s="50" t="s">
        <v>629</v>
      </c>
      <c r="B90" s="116"/>
      <c r="C90" s="115"/>
      <c r="D90" s="115"/>
      <c r="E90" s="115"/>
      <c r="F90" s="115"/>
      <c r="G90" s="50"/>
    </row>
    <row r="91" spans="1:7" outlineLevel="1" x14ac:dyDescent="0.35">
      <c r="A91" s="50" t="s">
        <v>630</v>
      </c>
      <c r="B91" s="116"/>
      <c r="C91" s="115"/>
      <c r="D91" s="115"/>
      <c r="E91" s="115"/>
      <c r="F91" s="115"/>
      <c r="G91" s="50"/>
    </row>
    <row r="92" spans="1:7" outlineLevel="1" x14ac:dyDescent="0.35">
      <c r="A92" s="50" t="s">
        <v>631</v>
      </c>
      <c r="B92" s="116"/>
      <c r="C92" s="115"/>
      <c r="D92" s="115"/>
      <c r="E92" s="115"/>
      <c r="F92" s="115"/>
      <c r="G92" s="50"/>
    </row>
    <row r="93" spans="1:7" outlineLevel="1" x14ac:dyDescent="0.35">
      <c r="A93" s="50" t="s">
        <v>632</v>
      </c>
      <c r="B93" s="116"/>
      <c r="C93" s="115"/>
      <c r="D93" s="115"/>
      <c r="E93" s="115"/>
      <c r="F93" s="115"/>
      <c r="G93" s="50"/>
    </row>
    <row r="94" spans="1:7" outlineLevel="1" x14ac:dyDescent="0.35">
      <c r="A94" s="50" t="s">
        <v>633</v>
      </c>
      <c r="B94" s="116"/>
      <c r="C94" s="115"/>
      <c r="D94" s="115"/>
      <c r="E94" s="115"/>
      <c r="F94" s="115"/>
      <c r="G94" s="50"/>
    </row>
    <row r="95" spans="1:7" outlineLevel="1" x14ac:dyDescent="0.35">
      <c r="A95" s="50" t="s">
        <v>634</v>
      </c>
      <c r="B95" s="116"/>
      <c r="C95" s="115"/>
      <c r="D95" s="115"/>
      <c r="E95" s="115"/>
      <c r="F95" s="115"/>
      <c r="G95" s="50"/>
    </row>
    <row r="96" spans="1:7" outlineLevel="1" x14ac:dyDescent="0.35">
      <c r="A96" s="50" t="s">
        <v>635</v>
      </c>
      <c r="B96" s="116"/>
      <c r="C96" s="115"/>
      <c r="D96" s="115"/>
      <c r="E96" s="115"/>
      <c r="F96" s="115"/>
      <c r="G96" s="50"/>
    </row>
    <row r="97" spans="1:7" outlineLevel="1" x14ac:dyDescent="0.35">
      <c r="A97" s="50" t="s">
        <v>636</v>
      </c>
      <c r="B97" s="116"/>
      <c r="C97" s="115"/>
      <c r="D97" s="115"/>
      <c r="E97" s="115"/>
      <c r="F97" s="115"/>
      <c r="G97" s="50"/>
    </row>
    <row r="98" spans="1:7" ht="15" customHeight="1" x14ac:dyDescent="0.35">
      <c r="A98" s="110"/>
      <c r="B98" s="124" t="s">
        <v>637</v>
      </c>
      <c r="C98" s="110" t="s">
        <v>540</v>
      </c>
      <c r="D98" s="110" t="s">
        <v>541</v>
      </c>
      <c r="E98" s="118"/>
      <c r="F98" s="112" t="s">
        <v>509</v>
      </c>
      <c r="G98" s="112"/>
    </row>
    <row r="99" spans="1:7" x14ac:dyDescent="0.35">
      <c r="A99" s="50" t="s">
        <v>638</v>
      </c>
      <c r="B99" s="123" t="s">
        <v>639</v>
      </c>
      <c r="C99" s="115">
        <v>0.12123594271609099</v>
      </c>
      <c r="D99" s="115" t="s">
        <v>71</v>
      </c>
      <c r="E99" s="115"/>
      <c r="F99" s="115">
        <f>C99</f>
        <v>0.12123594271609099</v>
      </c>
      <c r="G99" s="50"/>
    </row>
    <row r="100" spans="1:7" x14ac:dyDescent="0.35">
      <c r="A100" s="50" t="s">
        <v>640</v>
      </c>
      <c r="B100" s="123" t="s">
        <v>641</v>
      </c>
      <c r="C100" s="115">
        <v>0.19217142386340091</v>
      </c>
      <c r="D100" s="115" t="s">
        <v>71</v>
      </c>
      <c r="E100" s="115"/>
      <c r="F100" s="115">
        <f t="shared" ref="F100:F111" si="0">C100</f>
        <v>0.19217142386340091</v>
      </c>
      <c r="G100" s="50"/>
    </row>
    <row r="101" spans="1:7" x14ac:dyDescent="0.35">
      <c r="A101" s="50" t="s">
        <v>642</v>
      </c>
      <c r="B101" s="123" t="s">
        <v>643</v>
      </c>
      <c r="C101" s="115">
        <v>1.3077085288627699E-2</v>
      </c>
      <c r="D101" s="115" t="s">
        <v>71</v>
      </c>
      <c r="E101" s="115"/>
      <c r="F101" s="115">
        <f t="shared" si="0"/>
        <v>1.3077085288627699E-2</v>
      </c>
      <c r="G101" s="50"/>
    </row>
    <row r="102" spans="1:7" x14ac:dyDescent="0.35">
      <c r="A102" s="50" t="s">
        <v>644</v>
      </c>
      <c r="B102" s="123" t="s">
        <v>645</v>
      </c>
      <c r="C102" s="115">
        <v>5.8603904218104711E-3</v>
      </c>
      <c r="D102" s="115" t="s">
        <v>71</v>
      </c>
      <c r="E102" s="115"/>
      <c r="F102" s="115">
        <f t="shared" si="0"/>
        <v>5.8603904218104711E-3</v>
      </c>
      <c r="G102" s="50"/>
    </row>
    <row r="103" spans="1:7" x14ac:dyDescent="0.35">
      <c r="A103" s="50" t="s">
        <v>646</v>
      </c>
      <c r="B103" s="123" t="s">
        <v>647</v>
      </c>
      <c r="C103" s="115">
        <v>5.3010143134972756E-3</v>
      </c>
      <c r="D103" s="115" t="s">
        <v>71</v>
      </c>
      <c r="E103" s="115"/>
      <c r="F103" s="115">
        <f t="shared" si="0"/>
        <v>5.3010143134972756E-3</v>
      </c>
      <c r="G103" s="50"/>
    </row>
    <row r="104" spans="1:7" x14ac:dyDescent="0.35">
      <c r="A104" s="50" t="s">
        <v>648</v>
      </c>
      <c r="B104" s="123" t="s">
        <v>649</v>
      </c>
      <c r="C104" s="115">
        <v>0</v>
      </c>
      <c r="D104" s="115" t="s">
        <v>71</v>
      </c>
      <c r="E104" s="115"/>
      <c r="F104" s="115">
        <f t="shared" si="0"/>
        <v>0</v>
      </c>
      <c r="G104" s="50"/>
    </row>
    <row r="105" spans="1:7" x14ac:dyDescent="0.35">
      <c r="A105" s="50" t="s">
        <v>650</v>
      </c>
      <c r="B105" s="123" t="s">
        <v>651</v>
      </c>
      <c r="C105" s="115">
        <v>1.114730095853683E-2</v>
      </c>
      <c r="D105" s="115" t="s">
        <v>71</v>
      </c>
      <c r="E105" s="115"/>
      <c r="F105" s="115">
        <f t="shared" si="0"/>
        <v>1.114730095853683E-2</v>
      </c>
      <c r="G105" s="50"/>
    </row>
    <row r="106" spans="1:7" x14ac:dyDescent="0.35">
      <c r="A106" s="50" t="s">
        <v>652</v>
      </c>
      <c r="B106" s="123" t="s">
        <v>653</v>
      </c>
      <c r="C106" s="115">
        <v>0</v>
      </c>
      <c r="D106" s="115" t="s">
        <v>71</v>
      </c>
      <c r="E106" s="115"/>
      <c r="F106" s="115">
        <f t="shared" si="0"/>
        <v>0</v>
      </c>
      <c r="G106" s="50"/>
    </row>
    <row r="107" spans="1:7" x14ac:dyDescent="0.35">
      <c r="A107" s="50" t="s">
        <v>654</v>
      </c>
      <c r="B107" s="123" t="s">
        <v>655</v>
      </c>
      <c r="C107" s="115">
        <v>0.55463899551015983</v>
      </c>
      <c r="D107" s="115" t="s">
        <v>71</v>
      </c>
      <c r="E107" s="115"/>
      <c r="F107" s="115">
        <f t="shared" si="0"/>
        <v>0.55463899551015983</v>
      </c>
      <c r="G107" s="50"/>
    </row>
    <row r="108" spans="1:7" x14ac:dyDescent="0.35">
      <c r="A108" s="50" t="s">
        <v>656</v>
      </c>
      <c r="B108" s="123" t="s">
        <v>657</v>
      </c>
      <c r="C108" s="115">
        <v>1.1385010085768559E-3</v>
      </c>
      <c r="D108" s="115" t="s">
        <v>71</v>
      </c>
      <c r="E108" s="115"/>
      <c r="F108" s="115">
        <f t="shared" si="0"/>
        <v>1.1385010085768559E-3</v>
      </c>
      <c r="G108" s="50"/>
    </row>
    <row r="109" spans="1:7" x14ac:dyDescent="0.35">
      <c r="A109" s="50" t="s">
        <v>658</v>
      </c>
      <c r="B109" s="123" t="s">
        <v>659</v>
      </c>
      <c r="C109" s="115">
        <v>8.2197051334082019E-2</v>
      </c>
      <c r="D109" s="115" t="s">
        <v>71</v>
      </c>
      <c r="E109" s="115"/>
      <c r="F109" s="115">
        <f t="shared" si="0"/>
        <v>8.2197051334082019E-2</v>
      </c>
      <c r="G109" s="50"/>
    </row>
    <row r="110" spans="1:7" x14ac:dyDescent="0.35">
      <c r="A110" s="50" t="s">
        <v>660</v>
      </c>
      <c r="B110" s="123" t="s">
        <v>661</v>
      </c>
      <c r="C110" s="115">
        <v>1.3232294585247358E-2</v>
      </c>
      <c r="D110" s="115" t="s">
        <v>71</v>
      </c>
      <c r="E110" s="115"/>
      <c r="F110" s="115">
        <f t="shared" si="0"/>
        <v>1.3232294585247358E-2</v>
      </c>
      <c r="G110" s="50"/>
    </row>
    <row r="111" spans="1:7" x14ac:dyDescent="0.35">
      <c r="A111" s="50" t="s">
        <v>662</v>
      </c>
      <c r="B111" s="123" t="s">
        <v>663</v>
      </c>
      <c r="C111" s="115">
        <v>0</v>
      </c>
      <c r="D111" s="115" t="s">
        <v>71</v>
      </c>
      <c r="E111" s="115"/>
      <c r="F111" s="115">
        <f t="shared" si="0"/>
        <v>0</v>
      </c>
      <c r="G111" s="50"/>
    </row>
    <row r="112" spans="1:7" x14ac:dyDescent="0.35">
      <c r="A112" s="50" t="s">
        <v>664</v>
      </c>
      <c r="B112" s="123"/>
      <c r="C112" s="115"/>
      <c r="D112" s="115"/>
      <c r="E112" s="115"/>
      <c r="F112" s="115"/>
      <c r="G112" s="50"/>
    </row>
    <row r="113" spans="1:7" x14ac:dyDescent="0.35">
      <c r="A113" s="50" t="s">
        <v>665</v>
      </c>
      <c r="B113" s="123"/>
      <c r="C113" s="115"/>
      <c r="D113" s="115"/>
      <c r="E113" s="115"/>
      <c r="F113" s="115"/>
      <c r="G113" s="50"/>
    </row>
    <row r="114" spans="1:7" x14ac:dyDescent="0.35">
      <c r="A114" s="50" t="s">
        <v>666</v>
      </c>
      <c r="B114" s="123"/>
      <c r="C114" s="115"/>
      <c r="D114" s="115"/>
      <c r="E114" s="115"/>
      <c r="F114" s="115"/>
      <c r="G114" s="50"/>
    </row>
    <row r="115" spans="1:7" x14ac:dyDescent="0.35">
      <c r="A115" s="50" t="s">
        <v>667</v>
      </c>
      <c r="B115" s="123"/>
      <c r="C115" s="115"/>
      <c r="D115" s="115"/>
      <c r="E115" s="115"/>
      <c r="F115" s="115"/>
      <c r="G115" s="50"/>
    </row>
    <row r="116" spans="1:7" x14ac:dyDescent="0.35">
      <c r="A116" s="50" t="s">
        <v>668</v>
      </c>
      <c r="B116" s="123"/>
      <c r="C116" s="115"/>
      <c r="D116" s="115"/>
      <c r="E116" s="115"/>
      <c r="F116" s="115"/>
      <c r="G116" s="50"/>
    </row>
    <row r="117" spans="1:7" x14ac:dyDescent="0.35">
      <c r="A117" s="50" t="s">
        <v>669</v>
      </c>
      <c r="B117" s="123"/>
      <c r="C117" s="115"/>
      <c r="D117" s="115"/>
      <c r="E117" s="115"/>
      <c r="F117" s="115"/>
      <c r="G117" s="50"/>
    </row>
    <row r="118" spans="1:7" x14ac:dyDescent="0.35">
      <c r="A118" s="50" t="s">
        <v>670</v>
      </c>
      <c r="B118" s="123"/>
      <c r="C118" s="115"/>
      <c r="D118" s="115"/>
      <c r="E118" s="115"/>
      <c r="F118" s="115"/>
      <c r="G118" s="50"/>
    </row>
    <row r="119" spans="1:7" x14ac:dyDescent="0.35">
      <c r="A119" s="50" t="s">
        <v>671</v>
      </c>
      <c r="B119" s="123"/>
      <c r="C119" s="115"/>
      <c r="D119" s="115"/>
      <c r="E119" s="115"/>
      <c r="F119" s="115"/>
      <c r="G119" s="50"/>
    </row>
    <row r="120" spans="1:7" x14ac:dyDescent="0.35">
      <c r="A120" s="50" t="s">
        <v>672</v>
      </c>
      <c r="B120" s="123"/>
      <c r="C120" s="115"/>
      <c r="D120" s="115"/>
      <c r="E120" s="115"/>
      <c r="F120" s="115"/>
      <c r="G120" s="50"/>
    </row>
    <row r="121" spans="1:7" x14ac:dyDescent="0.35">
      <c r="A121" s="50" t="s">
        <v>673</v>
      </c>
      <c r="B121" s="123"/>
      <c r="C121" s="115"/>
      <c r="D121" s="115"/>
      <c r="E121" s="115"/>
      <c r="F121" s="115"/>
      <c r="G121" s="50"/>
    </row>
    <row r="122" spans="1:7" x14ac:dyDescent="0.35">
      <c r="A122" s="50" t="s">
        <v>674</v>
      </c>
      <c r="B122" s="123"/>
      <c r="C122" s="115"/>
      <c r="D122" s="115"/>
      <c r="E122" s="115"/>
      <c r="F122" s="115"/>
      <c r="G122" s="50"/>
    </row>
    <row r="123" spans="1:7" x14ac:dyDescent="0.35">
      <c r="A123" s="50" t="s">
        <v>675</v>
      </c>
      <c r="B123" s="123"/>
      <c r="C123" s="115"/>
      <c r="D123" s="115"/>
      <c r="E123" s="115"/>
      <c r="F123" s="115"/>
      <c r="G123" s="50"/>
    </row>
    <row r="124" spans="1:7" x14ac:dyDescent="0.35">
      <c r="A124" s="50" t="s">
        <v>676</v>
      </c>
      <c r="B124" s="123"/>
      <c r="C124" s="115"/>
      <c r="D124" s="115"/>
      <c r="E124" s="115"/>
      <c r="F124" s="115"/>
      <c r="G124" s="50"/>
    </row>
    <row r="125" spans="1:7" x14ac:dyDescent="0.35">
      <c r="A125" s="50" t="s">
        <v>677</v>
      </c>
      <c r="B125" s="123"/>
      <c r="C125" s="115"/>
      <c r="D125" s="115"/>
      <c r="E125" s="115"/>
      <c r="F125" s="115"/>
      <c r="G125" s="50"/>
    </row>
    <row r="126" spans="1:7" x14ac:dyDescent="0.35">
      <c r="A126" s="50" t="s">
        <v>678</v>
      </c>
      <c r="B126" s="123"/>
      <c r="C126" s="115"/>
      <c r="D126" s="115"/>
      <c r="E126" s="115"/>
      <c r="F126" s="115"/>
      <c r="G126" s="50"/>
    </row>
    <row r="127" spans="1:7" x14ac:dyDescent="0.35">
      <c r="A127" s="50" t="s">
        <v>679</v>
      </c>
      <c r="B127" s="123"/>
      <c r="C127" s="115"/>
      <c r="D127" s="115"/>
      <c r="E127" s="115"/>
      <c r="F127" s="115"/>
      <c r="G127" s="50"/>
    </row>
    <row r="128" spans="1:7" x14ac:dyDescent="0.35">
      <c r="A128" s="50" t="s">
        <v>680</v>
      </c>
      <c r="B128" s="123"/>
      <c r="C128" s="115"/>
      <c r="D128" s="115"/>
      <c r="E128" s="115"/>
      <c r="F128" s="115"/>
      <c r="G128" s="50"/>
    </row>
    <row r="129" spans="1:7" x14ac:dyDescent="0.35">
      <c r="A129" s="50" t="s">
        <v>681</v>
      </c>
      <c r="B129" s="123"/>
      <c r="C129" s="115"/>
      <c r="D129" s="115"/>
      <c r="E129" s="115"/>
      <c r="F129" s="115"/>
      <c r="G129" s="50"/>
    </row>
    <row r="130" spans="1:7" x14ac:dyDescent="0.35">
      <c r="A130" s="50" t="s">
        <v>682</v>
      </c>
      <c r="B130" s="123"/>
      <c r="C130" s="115"/>
      <c r="D130" s="115"/>
      <c r="E130" s="115"/>
      <c r="F130" s="115"/>
      <c r="G130" s="50"/>
    </row>
    <row r="131" spans="1:7" x14ac:dyDescent="0.35">
      <c r="A131" s="50" t="s">
        <v>683</v>
      </c>
      <c r="B131" s="123"/>
      <c r="C131" s="115"/>
      <c r="D131" s="115"/>
      <c r="E131" s="115"/>
      <c r="F131" s="115"/>
      <c r="G131" s="50"/>
    </row>
    <row r="132" spans="1:7" x14ac:dyDescent="0.35">
      <c r="A132" s="50" t="s">
        <v>684</v>
      </c>
      <c r="B132" s="123"/>
      <c r="C132" s="115"/>
      <c r="D132" s="115"/>
      <c r="E132" s="115"/>
      <c r="F132" s="115"/>
      <c r="G132" s="50"/>
    </row>
    <row r="133" spans="1:7" x14ac:dyDescent="0.35">
      <c r="A133" s="50" t="s">
        <v>685</v>
      </c>
      <c r="B133" s="123"/>
      <c r="C133" s="115"/>
      <c r="D133" s="115"/>
      <c r="E133" s="115"/>
      <c r="F133" s="115"/>
      <c r="G133" s="50"/>
    </row>
    <row r="134" spans="1:7" x14ac:dyDescent="0.35">
      <c r="A134" s="50" t="s">
        <v>686</v>
      </c>
      <c r="B134" s="123"/>
      <c r="C134" s="115"/>
      <c r="D134" s="115"/>
      <c r="E134" s="115"/>
      <c r="F134" s="115"/>
      <c r="G134" s="50"/>
    </row>
    <row r="135" spans="1:7" x14ac:dyDescent="0.35">
      <c r="A135" s="50" t="s">
        <v>687</v>
      </c>
      <c r="B135" s="123"/>
      <c r="C135" s="115"/>
      <c r="D135" s="115"/>
      <c r="E135" s="115"/>
      <c r="F135" s="115"/>
      <c r="G135" s="50"/>
    </row>
    <row r="136" spans="1:7" x14ac:dyDescent="0.35">
      <c r="A136" s="50" t="s">
        <v>688</v>
      </c>
      <c r="B136" s="123"/>
      <c r="C136" s="115"/>
      <c r="D136" s="115"/>
      <c r="E136" s="115"/>
      <c r="F136" s="115"/>
      <c r="G136" s="50"/>
    </row>
    <row r="137" spans="1:7" x14ac:dyDescent="0.35">
      <c r="A137" s="50" t="s">
        <v>689</v>
      </c>
      <c r="B137" s="123"/>
      <c r="C137" s="115"/>
      <c r="D137" s="115"/>
      <c r="E137" s="115"/>
      <c r="F137" s="115"/>
      <c r="G137" s="50"/>
    </row>
    <row r="138" spans="1:7" x14ac:dyDescent="0.35">
      <c r="A138" s="50" t="s">
        <v>690</v>
      </c>
      <c r="B138" s="123"/>
      <c r="C138" s="115"/>
      <c r="D138" s="115"/>
      <c r="E138" s="115"/>
      <c r="F138" s="115"/>
      <c r="G138" s="50"/>
    </row>
    <row r="139" spans="1:7" x14ac:dyDescent="0.35">
      <c r="A139" s="50" t="s">
        <v>691</v>
      </c>
      <c r="B139" s="123"/>
      <c r="C139" s="115"/>
      <c r="D139" s="115"/>
      <c r="E139" s="115"/>
      <c r="F139" s="115"/>
      <c r="G139" s="50"/>
    </row>
    <row r="140" spans="1:7" x14ac:dyDescent="0.35">
      <c r="A140" s="50" t="s">
        <v>692</v>
      </c>
      <c r="B140" s="123"/>
      <c r="C140" s="115"/>
      <c r="D140" s="115"/>
      <c r="E140" s="115"/>
      <c r="F140" s="115"/>
      <c r="G140" s="50"/>
    </row>
    <row r="141" spans="1:7" x14ac:dyDescent="0.35">
      <c r="A141" s="50" t="s">
        <v>693</v>
      </c>
      <c r="B141" s="123"/>
      <c r="C141" s="115"/>
      <c r="D141" s="115"/>
      <c r="E141" s="115"/>
      <c r="F141" s="115"/>
      <c r="G141" s="50"/>
    </row>
    <row r="142" spans="1:7" x14ac:dyDescent="0.35">
      <c r="A142" s="50" t="s">
        <v>694</v>
      </c>
      <c r="B142" s="123"/>
      <c r="C142" s="115"/>
      <c r="D142" s="115"/>
      <c r="E142" s="115"/>
      <c r="F142" s="115"/>
      <c r="G142" s="50"/>
    </row>
    <row r="143" spans="1:7" x14ac:dyDescent="0.35">
      <c r="A143" s="50" t="s">
        <v>695</v>
      </c>
      <c r="B143" s="123"/>
      <c r="C143" s="115"/>
      <c r="D143" s="115"/>
      <c r="E143" s="115"/>
      <c r="F143" s="115"/>
      <c r="G143" s="50"/>
    </row>
    <row r="144" spans="1:7" x14ac:dyDescent="0.35">
      <c r="A144" s="50" t="s">
        <v>696</v>
      </c>
      <c r="B144" s="123"/>
      <c r="C144" s="115"/>
      <c r="D144" s="115"/>
      <c r="E144" s="115"/>
      <c r="F144" s="115"/>
      <c r="G144" s="50"/>
    </row>
    <row r="145" spans="1:7" x14ac:dyDescent="0.35">
      <c r="A145" s="50" t="s">
        <v>697</v>
      </c>
      <c r="B145" s="123"/>
      <c r="C145" s="115"/>
      <c r="D145" s="115"/>
      <c r="E145" s="115"/>
      <c r="F145" s="115"/>
      <c r="G145" s="50"/>
    </row>
    <row r="146" spans="1:7" x14ac:dyDescent="0.35">
      <c r="A146" s="50" t="s">
        <v>698</v>
      </c>
      <c r="B146" s="123"/>
      <c r="C146" s="115"/>
      <c r="D146" s="115"/>
      <c r="E146" s="115"/>
      <c r="F146" s="115"/>
      <c r="G146" s="50"/>
    </row>
    <row r="147" spans="1:7" x14ac:dyDescent="0.35">
      <c r="A147" s="50" t="s">
        <v>699</v>
      </c>
      <c r="B147" s="123"/>
      <c r="C147" s="115"/>
      <c r="D147" s="115"/>
      <c r="E147" s="115"/>
      <c r="F147" s="115"/>
      <c r="G147" s="50"/>
    </row>
    <row r="148" spans="1:7" x14ac:dyDescent="0.35">
      <c r="A148" s="50" t="s">
        <v>700</v>
      </c>
      <c r="B148" s="123"/>
      <c r="C148" s="115"/>
      <c r="D148" s="115"/>
      <c r="E148" s="115"/>
      <c r="F148" s="115"/>
      <c r="G148" s="50"/>
    </row>
    <row r="149" spans="1:7" ht="15" customHeight="1" x14ac:dyDescent="0.35">
      <c r="A149" s="110"/>
      <c r="B149" s="111" t="s">
        <v>701</v>
      </c>
      <c r="C149" s="110" t="s">
        <v>540</v>
      </c>
      <c r="D149" s="110" t="s">
        <v>541</v>
      </c>
      <c r="E149" s="118"/>
      <c r="F149" s="112" t="s">
        <v>509</v>
      </c>
      <c r="G149" s="112"/>
    </row>
    <row r="150" spans="1:7" x14ac:dyDescent="0.35">
      <c r="A150" s="50" t="s">
        <v>702</v>
      </c>
      <c r="B150" s="50" t="s">
        <v>703</v>
      </c>
      <c r="C150" s="115">
        <v>0.76148261281589713</v>
      </c>
      <c r="D150" s="115" t="s">
        <v>71</v>
      </c>
      <c r="E150" s="125"/>
      <c r="F150" s="115">
        <f>C150</f>
        <v>0.76148261281589713</v>
      </c>
    </row>
    <row r="151" spans="1:7" x14ac:dyDescent="0.35">
      <c r="A151" s="50" t="s">
        <v>704</v>
      </c>
      <c r="B151" s="50" t="s">
        <v>705</v>
      </c>
      <c r="C151" s="115">
        <v>0.23851738718410287</v>
      </c>
      <c r="D151" s="115" t="s">
        <v>71</v>
      </c>
      <c r="E151" s="125"/>
      <c r="F151" s="115">
        <f>C151</f>
        <v>0.23851738718410287</v>
      </c>
    </row>
    <row r="152" spans="1:7" x14ac:dyDescent="0.35">
      <c r="A152" s="50" t="s">
        <v>706</v>
      </c>
      <c r="B152" s="50" t="s">
        <v>102</v>
      </c>
      <c r="C152" s="115">
        <v>0</v>
      </c>
      <c r="D152" s="115" t="s">
        <v>71</v>
      </c>
      <c r="E152" s="125"/>
      <c r="F152" s="115">
        <f>C152</f>
        <v>0</v>
      </c>
    </row>
    <row r="153" spans="1:7" outlineLevel="1" x14ac:dyDescent="0.35">
      <c r="A153" s="50" t="s">
        <v>707</v>
      </c>
      <c r="C153" s="115"/>
      <c r="D153" s="115"/>
      <c r="E153" s="125"/>
      <c r="F153" s="115"/>
    </row>
    <row r="154" spans="1:7" outlineLevel="1" x14ac:dyDescent="0.35">
      <c r="A154" s="50" t="s">
        <v>708</v>
      </c>
      <c r="C154" s="115"/>
      <c r="D154" s="115"/>
      <c r="E154" s="125"/>
      <c r="F154" s="115"/>
    </row>
    <row r="155" spans="1:7" outlineLevel="1" x14ac:dyDescent="0.35">
      <c r="A155" s="50" t="s">
        <v>709</v>
      </c>
      <c r="C155" s="115"/>
      <c r="D155" s="115"/>
      <c r="E155" s="125"/>
      <c r="F155" s="115"/>
    </row>
    <row r="156" spans="1:7" outlineLevel="1" x14ac:dyDescent="0.35">
      <c r="A156" s="50" t="s">
        <v>710</v>
      </c>
      <c r="C156" s="115"/>
      <c r="D156" s="115"/>
      <c r="E156" s="125"/>
      <c r="F156" s="115"/>
    </row>
    <row r="157" spans="1:7" outlineLevel="1" x14ac:dyDescent="0.35">
      <c r="A157" s="50" t="s">
        <v>711</v>
      </c>
      <c r="C157" s="115"/>
      <c r="D157" s="115"/>
      <c r="E157" s="125"/>
      <c r="F157" s="115"/>
    </row>
    <row r="158" spans="1:7" outlineLevel="1" x14ac:dyDescent="0.35">
      <c r="A158" s="50" t="s">
        <v>712</v>
      </c>
      <c r="C158" s="115"/>
      <c r="D158" s="115"/>
      <c r="E158" s="125"/>
      <c r="F158" s="115"/>
    </row>
    <row r="159" spans="1:7" ht="15" customHeight="1" x14ac:dyDescent="0.35">
      <c r="A159" s="110"/>
      <c r="B159" s="111" t="s">
        <v>713</v>
      </c>
      <c r="C159" s="110" t="s">
        <v>540</v>
      </c>
      <c r="D159" s="110" t="s">
        <v>541</v>
      </c>
      <c r="E159" s="118"/>
      <c r="F159" s="112" t="s">
        <v>509</v>
      </c>
      <c r="G159" s="112"/>
    </row>
    <row r="160" spans="1:7" x14ac:dyDescent="0.35">
      <c r="A160" s="50" t="s">
        <v>714</v>
      </c>
      <c r="B160" s="50" t="s">
        <v>715</v>
      </c>
      <c r="C160" s="115">
        <v>0</v>
      </c>
      <c r="D160" s="115" t="s">
        <v>71</v>
      </c>
      <c r="E160" s="125"/>
      <c r="F160" s="115">
        <f>C160</f>
        <v>0</v>
      </c>
    </row>
    <row r="161" spans="1:7" x14ac:dyDescent="0.35">
      <c r="A161" s="50" t="s">
        <v>716</v>
      </c>
      <c r="B161" s="50" t="s">
        <v>717</v>
      </c>
      <c r="C161" s="115">
        <v>1</v>
      </c>
      <c r="D161" s="115" t="s">
        <v>71</v>
      </c>
      <c r="E161" s="125"/>
      <c r="F161" s="115">
        <f t="shared" ref="F161:F162" si="1">C161</f>
        <v>1</v>
      </c>
    </row>
    <row r="162" spans="1:7" x14ac:dyDescent="0.35">
      <c r="A162" s="50" t="s">
        <v>718</v>
      </c>
      <c r="B162" s="50" t="s">
        <v>102</v>
      </c>
      <c r="C162" s="115">
        <v>0</v>
      </c>
      <c r="D162" s="115" t="s">
        <v>71</v>
      </c>
      <c r="E162" s="125"/>
      <c r="F162" s="115">
        <f t="shared" si="1"/>
        <v>0</v>
      </c>
    </row>
    <row r="163" spans="1:7" outlineLevel="1" x14ac:dyDescent="0.35">
      <c r="A163" s="50" t="s">
        <v>719</v>
      </c>
      <c r="E163" s="94"/>
    </row>
    <row r="164" spans="1:7" outlineLevel="1" x14ac:dyDescent="0.35">
      <c r="A164" s="50" t="s">
        <v>720</v>
      </c>
      <c r="E164" s="94"/>
    </row>
    <row r="165" spans="1:7" outlineLevel="1" x14ac:dyDescent="0.35">
      <c r="A165" s="50" t="s">
        <v>721</v>
      </c>
      <c r="E165" s="94"/>
    </row>
    <row r="166" spans="1:7" outlineLevel="1" x14ac:dyDescent="0.35">
      <c r="A166" s="50" t="s">
        <v>722</v>
      </c>
      <c r="E166" s="94"/>
    </row>
    <row r="167" spans="1:7" outlineLevel="1" x14ac:dyDescent="0.35">
      <c r="A167" s="50" t="s">
        <v>723</v>
      </c>
      <c r="E167" s="94"/>
    </row>
    <row r="168" spans="1:7" outlineLevel="1" x14ac:dyDescent="0.35">
      <c r="A168" s="50" t="s">
        <v>724</v>
      </c>
      <c r="E168" s="94"/>
    </row>
    <row r="169" spans="1:7" ht="15" customHeight="1" x14ac:dyDescent="0.35">
      <c r="A169" s="110"/>
      <c r="B169" s="111" t="s">
        <v>725</v>
      </c>
      <c r="C169" s="110" t="s">
        <v>540</v>
      </c>
      <c r="D169" s="110" t="s">
        <v>541</v>
      </c>
      <c r="E169" s="118"/>
      <c r="F169" s="112" t="s">
        <v>509</v>
      </c>
      <c r="G169" s="112"/>
    </row>
    <row r="170" spans="1:7" x14ac:dyDescent="0.35">
      <c r="A170" s="50" t="s">
        <v>726</v>
      </c>
      <c r="B170" s="126" t="s">
        <v>727</v>
      </c>
      <c r="C170" s="115">
        <v>0.10913564033665199</v>
      </c>
      <c r="D170" s="115" t="s">
        <v>71</v>
      </c>
      <c r="E170" s="125"/>
      <c r="F170" s="115">
        <f>C170</f>
        <v>0.10913564033665199</v>
      </c>
    </row>
    <row r="171" spans="1:7" x14ac:dyDescent="0.35">
      <c r="A171" s="50" t="s">
        <v>728</v>
      </c>
      <c r="B171" s="126" t="s">
        <v>729</v>
      </c>
      <c r="C171" s="115">
        <v>0.27011665396456713</v>
      </c>
      <c r="D171" s="115" t="s">
        <v>71</v>
      </c>
      <c r="E171" s="125"/>
      <c r="F171" s="115">
        <f t="shared" ref="F171:F174" si="2">C171</f>
        <v>0.27011665396456713</v>
      </c>
    </row>
    <row r="172" spans="1:7" x14ac:dyDescent="0.35">
      <c r="A172" s="50" t="s">
        <v>730</v>
      </c>
      <c r="B172" s="126" t="s">
        <v>731</v>
      </c>
      <c r="C172" s="115">
        <v>0.22685146017293728</v>
      </c>
      <c r="D172" s="115" t="s">
        <v>71</v>
      </c>
      <c r="E172" s="115"/>
      <c r="F172" s="115">
        <f t="shared" si="2"/>
        <v>0.22685146017293728</v>
      </c>
    </row>
    <row r="173" spans="1:7" x14ac:dyDescent="0.35">
      <c r="A173" s="50" t="s">
        <v>732</v>
      </c>
      <c r="B173" s="126" t="s">
        <v>733</v>
      </c>
      <c r="C173" s="115">
        <v>0.29632256297343268</v>
      </c>
      <c r="D173" s="115" t="s">
        <v>71</v>
      </c>
      <c r="E173" s="115"/>
      <c r="F173" s="115">
        <f t="shared" si="2"/>
        <v>0.29632256297343268</v>
      </c>
    </row>
    <row r="174" spans="1:7" x14ac:dyDescent="0.35">
      <c r="A174" s="50" t="s">
        <v>734</v>
      </c>
      <c r="B174" s="126" t="s">
        <v>735</v>
      </c>
      <c r="C174" s="115">
        <v>9.757368255238319E-2</v>
      </c>
      <c r="D174" s="115" t="s">
        <v>71</v>
      </c>
      <c r="E174" s="115"/>
      <c r="F174" s="115">
        <f t="shared" si="2"/>
        <v>9.757368255238319E-2</v>
      </c>
    </row>
    <row r="175" spans="1:7" outlineLevel="1" x14ac:dyDescent="0.35">
      <c r="A175" s="50" t="s">
        <v>736</v>
      </c>
      <c r="B175" s="120"/>
      <c r="C175" s="115"/>
      <c r="D175" s="115"/>
      <c r="E175" s="115"/>
      <c r="F175" s="115"/>
    </row>
    <row r="176" spans="1:7" outlineLevel="1" x14ac:dyDescent="0.35">
      <c r="A176" s="50" t="s">
        <v>737</v>
      </c>
      <c r="B176" s="120"/>
      <c r="C176" s="115"/>
      <c r="D176" s="115"/>
      <c r="E176" s="115"/>
      <c r="F176" s="115"/>
    </row>
    <row r="177" spans="1:7" outlineLevel="1" x14ac:dyDescent="0.35">
      <c r="A177" s="50" t="s">
        <v>738</v>
      </c>
      <c r="B177" s="126"/>
      <c r="C177" s="115"/>
      <c r="D177" s="115"/>
      <c r="E177" s="115"/>
      <c r="F177" s="115"/>
    </row>
    <row r="178" spans="1:7" outlineLevel="1" x14ac:dyDescent="0.35">
      <c r="A178" s="50" t="s">
        <v>739</v>
      </c>
      <c r="B178" s="126"/>
      <c r="C178" s="115"/>
      <c r="D178" s="115"/>
      <c r="E178" s="115"/>
      <c r="F178" s="115"/>
    </row>
    <row r="179" spans="1:7" ht="15" customHeight="1" x14ac:dyDescent="0.35">
      <c r="A179" s="110"/>
      <c r="B179" s="111" t="s">
        <v>740</v>
      </c>
      <c r="C179" s="110" t="s">
        <v>540</v>
      </c>
      <c r="D179" s="110" t="s">
        <v>541</v>
      </c>
      <c r="E179" s="118"/>
      <c r="F179" s="112" t="s">
        <v>509</v>
      </c>
      <c r="G179" s="112"/>
    </row>
    <row r="180" spans="1:7" x14ac:dyDescent="0.35">
      <c r="A180" s="50" t="s">
        <v>741</v>
      </c>
      <c r="B180" s="50" t="s">
        <v>742</v>
      </c>
      <c r="C180" s="115">
        <v>6.5756033434932119E-4</v>
      </c>
      <c r="D180" s="115" t="s">
        <v>71</v>
      </c>
      <c r="E180" s="125"/>
      <c r="F180" s="115">
        <f>C180</f>
        <v>6.5756033434932119E-4</v>
      </c>
    </row>
    <row r="181" spans="1:7" outlineLevel="1" x14ac:dyDescent="0.35">
      <c r="A181" s="50" t="s">
        <v>743</v>
      </c>
      <c r="B181" s="127"/>
      <c r="C181" s="115"/>
      <c r="D181" s="115"/>
      <c r="E181" s="125"/>
      <c r="F181" s="115"/>
    </row>
    <row r="182" spans="1:7" outlineLevel="1" x14ac:dyDescent="0.35">
      <c r="A182" s="50" t="s">
        <v>744</v>
      </c>
      <c r="B182" s="127"/>
      <c r="C182" s="115"/>
      <c r="D182" s="115"/>
      <c r="E182" s="125"/>
      <c r="F182" s="115"/>
    </row>
    <row r="183" spans="1:7" outlineLevel="1" x14ac:dyDescent="0.35">
      <c r="A183" s="50" t="s">
        <v>745</v>
      </c>
      <c r="B183" s="127"/>
      <c r="C183" s="115"/>
      <c r="D183" s="115"/>
      <c r="E183" s="125"/>
      <c r="F183" s="115"/>
    </row>
    <row r="184" spans="1:7" outlineLevel="1" x14ac:dyDescent="0.35">
      <c r="A184" s="50" t="s">
        <v>746</v>
      </c>
      <c r="B184" s="127"/>
      <c r="C184" s="115"/>
      <c r="D184" s="115"/>
      <c r="E184" s="125"/>
      <c r="F184" s="115"/>
    </row>
    <row r="185" spans="1:7" ht="18.5" x14ac:dyDescent="0.35">
      <c r="A185" s="128"/>
      <c r="B185" s="129" t="s">
        <v>506</v>
      </c>
      <c r="C185" s="128"/>
      <c r="D185" s="128"/>
      <c r="E185" s="128"/>
      <c r="F185" s="130"/>
      <c r="G185" s="130"/>
    </row>
    <row r="186" spans="1:7" ht="15" customHeight="1" x14ac:dyDescent="0.35">
      <c r="A186" s="110"/>
      <c r="B186" s="111" t="s">
        <v>747</v>
      </c>
      <c r="C186" s="110" t="s">
        <v>748</v>
      </c>
      <c r="D186" s="110" t="s">
        <v>749</v>
      </c>
      <c r="E186" s="118"/>
      <c r="F186" s="110" t="s">
        <v>540</v>
      </c>
      <c r="G186" s="110" t="s">
        <v>750</v>
      </c>
    </row>
    <row r="187" spans="1:7" x14ac:dyDescent="0.35">
      <c r="A187" s="50" t="s">
        <v>751</v>
      </c>
      <c r="B187" s="123" t="s">
        <v>752</v>
      </c>
      <c r="C187" s="131">
        <v>283.52830420919582</v>
      </c>
      <c r="E187" s="132"/>
      <c r="F187" s="133"/>
      <c r="G187" s="133"/>
    </row>
    <row r="188" spans="1:7" x14ac:dyDescent="0.35">
      <c r="A188" s="132"/>
      <c r="B188" s="134"/>
      <c r="C188" s="132"/>
      <c r="D188" s="132"/>
      <c r="E188" s="132"/>
      <c r="F188" s="133"/>
      <c r="G188" s="133"/>
    </row>
    <row r="189" spans="1:7" x14ac:dyDescent="0.35">
      <c r="B189" s="123" t="s">
        <v>753</v>
      </c>
      <c r="C189" s="132"/>
      <c r="D189" s="132"/>
      <c r="E189" s="132"/>
      <c r="F189" s="133"/>
      <c r="G189" s="133"/>
    </row>
    <row r="190" spans="1:7" x14ac:dyDescent="0.35">
      <c r="A190" s="50" t="s">
        <v>754</v>
      </c>
      <c r="B190" s="123" t="s">
        <v>755</v>
      </c>
      <c r="C190" s="61">
        <v>1200.4054949599949</v>
      </c>
      <c r="D190" s="119">
        <v>18029</v>
      </c>
      <c r="E190" s="132"/>
      <c r="F190" s="65">
        <f>IF($C$214=0,"",IF(C190="[for completion]","",IF(C190="","",C190/$C$214)))</f>
        <v>2.1313350647794188E-2</v>
      </c>
      <c r="G190" s="113">
        <f>IF($D$214=0,"",IF(D190="[for completion]","",IF(D190="","",D190/$D$214)))</f>
        <v>9.0759441418402587E-2</v>
      </c>
    </row>
    <row r="191" spans="1:7" x14ac:dyDescent="0.35">
      <c r="A191" s="50" t="s">
        <v>756</v>
      </c>
      <c r="B191" s="123" t="s">
        <v>757</v>
      </c>
      <c r="C191" s="61">
        <v>8315.0165458300398</v>
      </c>
      <c r="D191" s="119">
        <v>54012</v>
      </c>
      <c r="E191" s="132"/>
      <c r="F191" s="65">
        <f t="shared" ref="F191:F213" si="3">IF($C$214=0,"",IF(C191="[for completion]","",IF(C191="","",C191/$C$214)))</f>
        <v>0.14763416531127441</v>
      </c>
      <c r="G191" s="113">
        <f t="shared" ref="G191:G213" si="4">IF($D$214=0,"",IF(D191="[for completion]","",IF(D191="","",D191/$D$214)))</f>
        <v>0.27190076820071885</v>
      </c>
    </row>
    <row r="192" spans="1:7" x14ac:dyDescent="0.35">
      <c r="A192" s="50" t="s">
        <v>758</v>
      </c>
      <c r="B192" s="123" t="s">
        <v>759</v>
      </c>
      <c r="C192" s="61">
        <v>13501.676960869861</v>
      </c>
      <c r="D192" s="119">
        <v>54424</v>
      </c>
      <c r="E192" s="132"/>
      <c r="F192" s="65">
        <f t="shared" si="3"/>
        <v>0.23972397378092117</v>
      </c>
      <c r="G192" s="113">
        <f t="shared" si="4"/>
        <v>0.27397480946004449</v>
      </c>
    </row>
    <row r="193" spans="1:7" x14ac:dyDescent="0.35">
      <c r="A193" s="50" t="s">
        <v>760</v>
      </c>
      <c r="B193" s="123" t="s">
        <v>761</v>
      </c>
      <c r="C193" s="61">
        <v>11921.829773780006</v>
      </c>
      <c r="D193" s="119">
        <v>34549</v>
      </c>
      <c r="E193" s="132"/>
      <c r="F193" s="65">
        <f t="shared" si="3"/>
        <v>0.21167358813227868</v>
      </c>
      <c r="G193" s="113">
        <f t="shared" si="4"/>
        <v>0.1739224550204887</v>
      </c>
    </row>
    <row r="194" spans="1:7" x14ac:dyDescent="0.35">
      <c r="A194" s="50" t="s">
        <v>762</v>
      </c>
      <c r="B194" s="123" t="s">
        <v>763</v>
      </c>
      <c r="C194" s="61">
        <v>7958.1216217399906</v>
      </c>
      <c r="D194" s="119">
        <v>17879</v>
      </c>
      <c r="E194" s="132"/>
      <c r="F194" s="65">
        <f t="shared" si="3"/>
        <v>0.14129745101474195</v>
      </c>
      <c r="G194" s="113">
        <f t="shared" si="4"/>
        <v>9.0004329309424799E-2</v>
      </c>
    </row>
    <row r="195" spans="1:7" x14ac:dyDescent="0.35">
      <c r="A195" s="50" t="s">
        <v>764</v>
      </c>
      <c r="B195" s="123" t="s">
        <v>765</v>
      </c>
      <c r="C195" s="61">
        <v>4929.7092605699809</v>
      </c>
      <c r="D195" s="119">
        <v>9046</v>
      </c>
      <c r="E195" s="132"/>
      <c r="F195" s="65">
        <f t="shared" si="3"/>
        <v>8.7527608381789149E-2</v>
      </c>
      <c r="G195" s="113">
        <f t="shared" si="4"/>
        <v>4.5538294252086629E-2</v>
      </c>
    </row>
    <row r="196" spans="1:7" x14ac:dyDescent="0.35">
      <c r="A196" s="50" t="s">
        <v>766</v>
      </c>
      <c r="B196" s="123" t="s">
        <v>767</v>
      </c>
      <c r="C196" s="61">
        <v>3043.2691115600028</v>
      </c>
      <c r="D196" s="119">
        <v>4721</v>
      </c>
      <c r="E196" s="132"/>
      <c r="F196" s="65">
        <f t="shared" si="3"/>
        <v>5.403362610601932E-2</v>
      </c>
      <c r="G196" s="113">
        <f t="shared" si="4"/>
        <v>2.3765895109893981E-2</v>
      </c>
    </row>
    <row r="197" spans="1:7" x14ac:dyDescent="0.35">
      <c r="A197" s="50" t="s">
        <v>768</v>
      </c>
      <c r="B197" s="123" t="s">
        <v>769</v>
      </c>
      <c r="C197" s="61">
        <v>1797.837620400001</v>
      </c>
      <c r="D197" s="119">
        <v>2409</v>
      </c>
      <c r="E197" s="132"/>
      <c r="F197" s="65">
        <f t="shared" si="3"/>
        <v>3.1920833228656721E-2</v>
      </c>
      <c r="G197" s="113">
        <f t="shared" si="4"/>
        <v>1.2127100470183141E-2</v>
      </c>
    </row>
    <row r="198" spans="1:7" x14ac:dyDescent="0.35">
      <c r="A198" s="50" t="s">
        <v>770</v>
      </c>
      <c r="B198" s="123" t="s">
        <v>771</v>
      </c>
      <c r="C198" s="61">
        <v>1175.2178800000004</v>
      </c>
      <c r="D198" s="119">
        <v>1389</v>
      </c>
      <c r="E198" s="132"/>
      <c r="F198" s="65">
        <f t="shared" si="3"/>
        <v>2.0866141374029673E-2</v>
      </c>
      <c r="G198" s="113">
        <f t="shared" si="4"/>
        <v>6.9923381291342387E-3</v>
      </c>
    </row>
    <row r="199" spans="1:7" x14ac:dyDescent="0.35">
      <c r="A199" s="50" t="s">
        <v>772</v>
      </c>
      <c r="B199" s="123" t="s">
        <v>773</v>
      </c>
      <c r="C199" s="61">
        <v>821.30044705999944</v>
      </c>
      <c r="D199" s="119">
        <v>867</v>
      </c>
      <c r="E199" s="123"/>
      <c r="F199" s="65">
        <f t="shared" si="3"/>
        <v>1.4582292807617697E-2</v>
      </c>
      <c r="G199" s="113">
        <f t="shared" si="4"/>
        <v>4.3645479898915662E-3</v>
      </c>
    </row>
    <row r="200" spans="1:7" x14ac:dyDescent="0.35">
      <c r="A200" s="50" t="s">
        <v>774</v>
      </c>
      <c r="B200" s="123" t="s">
        <v>775</v>
      </c>
      <c r="C200" s="61">
        <v>1657.378801170003</v>
      </c>
      <c r="D200" s="119">
        <v>1321</v>
      </c>
      <c r="E200" s="123"/>
      <c r="F200" s="65">
        <f t="shared" si="3"/>
        <v>2.9426969214877065E-2</v>
      </c>
      <c r="G200" s="113">
        <f t="shared" si="4"/>
        <v>6.6500206397309787E-3</v>
      </c>
    </row>
    <row r="201" spans="1:7" x14ac:dyDescent="0.35">
      <c r="A201" s="50" t="s">
        <v>776</v>
      </c>
      <c r="B201" s="123"/>
      <c r="E201" s="123"/>
      <c r="F201" s="117" t="str">
        <f t="shared" si="3"/>
        <v/>
      </c>
      <c r="G201" s="117" t="str">
        <f t="shared" si="4"/>
        <v/>
      </c>
    </row>
    <row r="202" spans="1:7" x14ac:dyDescent="0.35">
      <c r="A202" s="50" t="s">
        <v>777</v>
      </c>
      <c r="B202" s="123"/>
      <c r="E202" s="123"/>
      <c r="F202" s="117" t="str">
        <f t="shared" si="3"/>
        <v/>
      </c>
      <c r="G202" s="117" t="str">
        <f t="shared" si="4"/>
        <v/>
      </c>
    </row>
    <row r="203" spans="1:7" x14ac:dyDescent="0.35">
      <c r="A203" s="50" t="s">
        <v>778</v>
      </c>
      <c r="B203" s="123"/>
      <c r="E203" s="123"/>
      <c r="F203" s="117" t="str">
        <f t="shared" si="3"/>
        <v/>
      </c>
      <c r="G203" s="117" t="str">
        <f t="shared" si="4"/>
        <v/>
      </c>
    </row>
    <row r="204" spans="1:7" x14ac:dyDescent="0.35">
      <c r="A204" s="50" t="s">
        <v>779</v>
      </c>
      <c r="B204" s="123"/>
      <c r="E204" s="123"/>
      <c r="F204" s="117" t="str">
        <f t="shared" si="3"/>
        <v/>
      </c>
      <c r="G204" s="117" t="str">
        <f t="shared" si="4"/>
        <v/>
      </c>
    </row>
    <row r="205" spans="1:7" x14ac:dyDescent="0.35">
      <c r="A205" s="50" t="s">
        <v>780</v>
      </c>
      <c r="B205" s="123"/>
      <c r="F205" s="117" t="str">
        <f t="shared" si="3"/>
        <v/>
      </c>
      <c r="G205" s="117" t="str">
        <f t="shared" si="4"/>
        <v/>
      </c>
    </row>
    <row r="206" spans="1:7" x14ac:dyDescent="0.35">
      <c r="A206" s="50" t="s">
        <v>781</v>
      </c>
      <c r="B206" s="123"/>
      <c r="E206" s="135"/>
      <c r="F206" s="117" t="str">
        <f t="shared" si="3"/>
        <v/>
      </c>
      <c r="G206" s="117" t="str">
        <f t="shared" si="4"/>
        <v/>
      </c>
    </row>
    <row r="207" spans="1:7" x14ac:dyDescent="0.35">
      <c r="A207" s="50" t="s">
        <v>782</v>
      </c>
      <c r="B207" s="123"/>
      <c r="E207" s="135"/>
      <c r="F207" s="117" t="str">
        <f t="shared" si="3"/>
        <v/>
      </c>
      <c r="G207" s="117" t="str">
        <f t="shared" si="4"/>
        <v/>
      </c>
    </row>
    <row r="208" spans="1:7" x14ac:dyDescent="0.35">
      <c r="A208" s="50" t="s">
        <v>783</v>
      </c>
      <c r="B208" s="123"/>
      <c r="E208" s="135"/>
      <c r="F208" s="117" t="str">
        <f t="shared" si="3"/>
        <v/>
      </c>
      <c r="G208" s="117" t="str">
        <f t="shared" si="4"/>
        <v/>
      </c>
    </row>
    <row r="209" spans="1:7" x14ac:dyDescent="0.35">
      <c r="A209" s="50" t="s">
        <v>784</v>
      </c>
      <c r="B209" s="123"/>
      <c r="E209" s="135"/>
      <c r="F209" s="117" t="str">
        <f t="shared" si="3"/>
        <v/>
      </c>
      <c r="G209" s="117" t="str">
        <f t="shared" si="4"/>
        <v/>
      </c>
    </row>
    <row r="210" spans="1:7" x14ac:dyDescent="0.35">
      <c r="A210" s="50" t="s">
        <v>785</v>
      </c>
      <c r="B210" s="123"/>
      <c r="E210" s="135"/>
      <c r="F210" s="117" t="str">
        <f t="shared" si="3"/>
        <v/>
      </c>
      <c r="G210" s="117" t="str">
        <f t="shared" si="4"/>
        <v/>
      </c>
    </row>
    <row r="211" spans="1:7" x14ac:dyDescent="0.35">
      <c r="A211" s="50" t="s">
        <v>786</v>
      </c>
      <c r="B211" s="123"/>
      <c r="E211" s="135"/>
      <c r="F211" s="117" t="str">
        <f t="shared" si="3"/>
        <v/>
      </c>
      <c r="G211" s="117" t="str">
        <f t="shared" si="4"/>
        <v/>
      </c>
    </row>
    <row r="212" spans="1:7" x14ac:dyDescent="0.35">
      <c r="A212" s="50" t="s">
        <v>787</v>
      </c>
      <c r="B212" s="123"/>
      <c r="E212" s="135"/>
      <c r="F212" s="117" t="str">
        <f t="shared" si="3"/>
        <v/>
      </c>
      <c r="G212" s="117" t="str">
        <f t="shared" si="4"/>
        <v/>
      </c>
    </row>
    <row r="213" spans="1:7" x14ac:dyDescent="0.35">
      <c r="A213" s="50" t="s">
        <v>788</v>
      </c>
      <c r="B213" s="123"/>
      <c r="E213" s="135"/>
      <c r="F213" s="117" t="str">
        <f t="shared" si="3"/>
        <v/>
      </c>
      <c r="G213" s="117" t="str">
        <f t="shared" si="4"/>
        <v/>
      </c>
    </row>
    <row r="214" spans="1:7" x14ac:dyDescent="0.35">
      <c r="A214" s="50" t="s">
        <v>789</v>
      </c>
      <c r="B214" s="136" t="s">
        <v>104</v>
      </c>
      <c r="C214" s="61">
        <f>SUM(C190:C213)</f>
        <v>56321.763517939879</v>
      </c>
      <c r="D214" s="119">
        <f>SUM(D190:D213)</f>
        <v>198646</v>
      </c>
      <c r="E214" s="135"/>
      <c r="F214" s="113">
        <f>SUM(F190:F213)</f>
        <v>1</v>
      </c>
      <c r="G214" s="113">
        <f>SUM(G190:G213)</f>
        <v>1.0000000000000002</v>
      </c>
    </row>
    <row r="215" spans="1:7" ht="15" customHeight="1" x14ac:dyDescent="0.35">
      <c r="A215" s="110"/>
      <c r="B215" s="111" t="s">
        <v>790</v>
      </c>
      <c r="C215" s="110" t="s">
        <v>748</v>
      </c>
      <c r="D215" s="110" t="s">
        <v>749</v>
      </c>
      <c r="E215" s="118"/>
      <c r="F215" s="110" t="s">
        <v>540</v>
      </c>
      <c r="G215" s="110" t="s">
        <v>750</v>
      </c>
    </row>
    <row r="216" spans="1:7" x14ac:dyDescent="0.35">
      <c r="A216" s="50" t="s">
        <v>791</v>
      </c>
      <c r="B216" s="50" t="s">
        <v>792</v>
      </c>
      <c r="C216" s="115" t="s">
        <v>71</v>
      </c>
      <c r="G216" s="50"/>
    </row>
    <row r="217" spans="1:7" x14ac:dyDescent="0.35">
      <c r="G217" s="50"/>
    </row>
    <row r="218" spans="1:7" x14ac:dyDescent="0.35">
      <c r="B218" s="123" t="s">
        <v>793</v>
      </c>
      <c r="G218" s="50"/>
    </row>
    <row r="219" spans="1:7" x14ac:dyDescent="0.35">
      <c r="A219" s="50" t="s">
        <v>794</v>
      </c>
      <c r="B219" s="50" t="s">
        <v>795</v>
      </c>
      <c r="C219" s="115" t="s">
        <v>71</v>
      </c>
      <c r="F219" s="117" t="str">
        <f t="shared" ref="F219:F233" si="5">IF($C$227=0,"",IF(C219="[for completion]","",C219/$C$227))</f>
        <v/>
      </c>
      <c r="G219" s="117" t="str">
        <f t="shared" ref="G219:G233" si="6">IF($D$227=0,"",IF(D219="[for completion]","",D219/$D$227))</f>
        <v/>
      </c>
    </row>
    <row r="220" spans="1:7" x14ac:dyDescent="0.35">
      <c r="A220" s="50" t="s">
        <v>796</v>
      </c>
      <c r="B220" s="50" t="s">
        <v>797</v>
      </c>
      <c r="C220" s="115" t="s">
        <v>71</v>
      </c>
      <c r="F220" s="117" t="str">
        <f t="shared" si="5"/>
        <v/>
      </c>
      <c r="G220" s="117" t="str">
        <f t="shared" si="6"/>
        <v/>
      </c>
    </row>
    <row r="221" spans="1:7" x14ac:dyDescent="0.35">
      <c r="A221" s="50" t="s">
        <v>798</v>
      </c>
      <c r="B221" s="50" t="s">
        <v>799</v>
      </c>
      <c r="C221" s="115" t="s">
        <v>71</v>
      </c>
      <c r="F221" s="117" t="str">
        <f t="shared" si="5"/>
        <v/>
      </c>
      <c r="G221" s="117" t="str">
        <f t="shared" si="6"/>
        <v/>
      </c>
    </row>
    <row r="222" spans="1:7" x14ac:dyDescent="0.35">
      <c r="A222" s="50" t="s">
        <v>800</v>
      </c>
      <c r="B222" s="50" t="s">
        <v>801</v>
      </c>
      <c r="C222" s="115" t="s">
        <v>71</v>
      </c>
      <c r="F222" s="117" t="str">
        <f t="shared" si="5"/>
        <v/>
      </c>
      <c r="G222" s="117" t="str">
        <f t="shared" si="6"/>
        <v/>
      </c>
    </row>
    <row r="223" spans="1:7" x14ac:dyDescent="0.35">
      <c r="A223" s="50" t="s">
        <v>802</v>
      </c>
      <c r="B223" s="50" t="s">
        <v>803</v>
      </c>
      <c r="C223" s="115" t="s">
        <v>71</v>
      </c>
      <c r="F223" s="117" t="str">
        <f t="shared" si="5"/>
        <v/>
      </c>
      <c r="G223" s="117" t="str">
        <f t="shared" si="6"/>
        <v/>
      </c>
    </row>
    <row r="224" spans="1:7" x14ac:dyDescent="0.35">
      <c r="A224" s="50" t="s">
        <v>804</v>
      </c>
      <c r="B224" s="50" t="s">
        <v>805</v>
      </c>
      <c r="C224" s="115" t="s">
        <v>71</v>
      </c>
      <c r="F224" s="117" t="str">
        <f t="shared" si="5"/>
        <v/>
      </c>
      <c r="G224" s="117" t="str">
        <f t="shared" si="6"/>
        <v/>
      </c>
    </row>
    <row r="225" spans="1:7" x14ac:dyDescent="0.35">
      <c r="A225" s="50" t="s">
        <v>806</v>
      </c>
      <c r="B225" s="50" t="s">
        <v>807</v>
      </c>
      <c r="C225" s="115" t="s">
        <v>71</v>
      </c>
      <c r="F225" s="117" t="str">
        <f t="shared" si="5"/>
        <v/>
      </c>
      <c r="G225" s="117" t="str">
        <f t="shared" si="6"/>
        <v/>
      </c>
    </row>
    <row r="226" spans="1:7" x14ac:dyDescent="0.35">
      <c r="A226" s="50" t="s">
        <v>808</v>
      </c>
      <c r="B226" s="50" t="s">
        <v>809</v>
      </c>
      <c r="C226" s="115" t="s">
        <v>71</v>
      </c>
      <c r="F226" s="117" t="str">
        <f t="shared" si="5"/>
        <v/>
      </c>
      <c r="G226" s="117" t="str">
        <f t="shared" si="6"/>
        <v/>
      </c>
    </row>
    <row r="227" spans="1:7" x14ac:dyDescent="0.35">
      <c r="A227" s="50" t="s">
        <v>810</v>
      </c>
      <c r="B227" s="136" t="s">
        <v>104</v>
      </c>
      <c r="C227" s="50">
        <f>SUM(C219:C226)</f>
        <v>0</v>
      </c>
      <c r="D227" s="50">
        <f>SUM(D219:D226)</f>
        <v>0</v>
      </c>
      <c r="F227" s="113">
        <f>SUM(F219:F226)</f>
        <v>0</v>
      </c>
      <c r="G227" s="113">
        <f>SUM(G219:G226)</f>
        <v>0</v>
      </c>
    </row>
    <row r="228" spans="1:7" outlineLevel="1" x14ac:dyDescent="0.35">
      <c r="A228" s="50" t="s">
        <v>811</v>
      </c>
      <c r="B228" s="116"/>
      <c r="F228" s="117" t="str">
        <f t="shared" si="5"/>
        <v/>
      </c>
      <c r="G228" s="117" t="str">
        <f t="shared" si="6"/>
        <v/>
      </c>
    </row>
    <row r="229" spans="1:7" outlineLevel="1" x14ac:dyDescent="0.35">
      <c r="A229" s="50" t="s">
        <v>812</v>
      </c>
      <c r="B229" s="116"/>
      <c r="F229" s="117" t="str">
        <f t="shared" si="5"/>
        <v/>
      </c>
      <c r="G229" s="117" t="str">
        <f t="shared" si="6"/>
        <v/>
      </c>
    </row>
    <row r="230" spans="1:7" outlineLevel="1" x14ac:dyDescent="0.35">
      <c r="A230" s="50" t="s">
        <v>813</v>
      </c>
      <c r="B230" s="116"/>
      <c r="F230" s="117" t="str">
        <f t="shared" si="5"/>
        <v/>
      </c>
      <c r="G230" s="117" t="str">
        <f t="shared" si="6"/>
        <v/>
      </c>
    </row>
    <row r="231" spans="1:7" outlineLevel="1" x14ac:dyDescent="0.35">
      <c r="A231" s="50" t="s">
        <v>814</v>
      </c>
      <c r="B231" s="116"/>
      <c r="F231" s="117" t="str">
        <f t="shared" si="5"/>
        <v/>
      </c>
      <c r="G231" s="117" t="str">
        <f t="shared" si="6"/>
        <v/>
      </c>
    </row>
    <row r="232" spans="1:7" outlineLevel="1" x14ac:dyDescent="0.35">
      <c r="A232" s="50" t="s">
        <v>815</v>
      </c>
      <c r="B232" s="116"/>
      <c r="F232" s="117" t="str">
        <f t="shared" si="5"/>
        <v/>
      </c>
      <c r="G232" s="117" t="str">
        <f t="shared" si="6"/>
        <v/>
      </c>
    </row>
    <row r="233" spans="1:7" outlineLevel="1" x14ac:dyDescent="0.35">
      <c r="A233" s="50" t="s">
        <v>816</v>
      </c>
      <c r="B233" s="116"/>
      <c r="F233" s="117" t="str">
        <f t="shared" si="5"/>
        <v/>
      </c>
      <c r="G233" s="117" t="str">
        <f t="shared" si="6"/>
        <v/>
      </c>
    </row>
    <row r="234" spans="1:7" outlineLevel="1" x14ac:dyDescent="0.35">
      <c r="A234" s="50" t="s">
        <v>817</v>
      </c>
      <c r="B234" s="116"/>
      <c r="F234" s="117"/>
      <c r="G234" s="117"/>
    </row>
    <row r="235" spans="1:7" outlineLevel="1" x14ac:dyDescent="0.35">
      <c r="A235" s="50" t="s">
        <v>818</v>
      </c>
      <c r="B235" s="116"/>
      <c r="F235" s="117"/>
      <c r="G235" s="117"/>
    </row>
    <row r="236" spans="1:7" outlineLevel="1" x14ac:dyDescent="0.35">
      <c r="A236" s="50" t="s">
        <v>819</v>
      </c>
      <c r="B236" s="116"/>
      <c r="F236" s="117"/>
      <c r="G236" s="117"/>
    </row>
    <row r="237" spans="1:7" ht="15" customHeight="1" x14ac:dyDescent="0.35">
      <c r="A237" s="110"/>
      <c r="B237" s="111" t="s">
        <v>820</v>
      </c>
      <c r="C237" s="110" t="s">
        <v>748</v>
      </c>
      <c r="D237" s="110" t="s">
        <v>749</v>
      </c>
      <c r="E237" s="118"/>
      <c r="F237" s="110" t="s">
        <v>540</v>
      </c>
      <c r="G237" s="110" t="s">
        <v>750</v>
      </c>
    </row>
    <row r="238" spans="1:7" x14ac:dyDescent="0.35">
      <c r="A238" s="50" t="s">
        <v>821</v>
      </c>
      <c r="B238" s="50" t="s">
        <v>792</v>
      </c>
      <c r="C238" s="115">
        <v>0.5582742432846769</v>
      </c>
      <c r="G238" s="50"/>
    </row>
    <row r="239" spans="1:7" x14ac:dyDescent="0.35">
      <c r="G239" s="50"/>
    </row>
    <row r="240" spans="1:7" x14ac:dyDescent="0.35">
      <c r="B240" s="123" t="s">
        <v>793</v>
      </c>
      <c r="G240" s="50"/>
    </row>
    <row r="241" spans="1:7" x14ac:dyDescent="0.35">
      <c r="A241" s="50" t="s">
        <v>822</v>
      </c>
      <c r="B241" s="50" t="s">
        <v>795</v>
      </c>
      <c r="C241" s="61">
        <v>9248.36783707</v>
      </c>
      <c r="D241" s="119">
        <v>45145</v>
      </c>
      <c r="F241" s="113">
        <f>IF($C$249=0,"",IF(C241="[Mark as ND1 if not relevant]","",C241/$C$249))</f>
        <v>0.16420593496018901</v>
      </c>
      <c r="G241" s="113">
        <f>IF($D$249=0,"",IF(D241="[Mark as ND1 if not relevant]","",D241/$D$249))</f>
        <v>0.22726357439867906</v>
      </c>
    </row>
    <row r="242" spans="1:7" x14ac:dyDescent="0.35">
      <c r="A242" s="50" t="s">
        <v>823</v>
      </c>
      <c r="B242" s="50" t="s">
        <v>797</v>
      </c>
      <c r="C242" s="61">
        <v>10584.164960439975</v>
      </c>
      <c r="D242" s="119">
        <v>37628</v>
      </c>
      <c r="F242" s="113">
        <f t="shared" ref="F242:F248" si="7">IF($C$249=0,"",IF(C242="[Mark as ND1 if not relevant]","",C242/$C$249))</f>
        <v>0.1879231810109894</v>
      </c>
      <c r="G242" s="113">
        <f t="shared" ref="G242:G248" si="8">IF($D$249=0,"",IF(D242="[Mark as ND1 if not relevant]","",D242/$D$249))</f>
        <v>0.18942238957743926</v>
      </c>
    </row>
    <row r="243" spans="1:7" x14ac:dyDescent="0.35">
      <c r="A243" s="50" t="s">
        <v>824</v>
      </c>
      <c r="B243" s="50" t="s">
        <v>799</v>
      </c>
      <c r="C243" s="61">
        <v>11790.54760686</v>
      </c>
      <c r="D243" s="119">
        <v>39611</v>
      </c>
      <c r="F243" s="113">
        <f t="shared" si="7"/>
        <v>0.20934265673524935</v>
      </c>
      <c r="G243" s="113">
        <f t="shared" si="8"/>
        <v>0.19940497165812551</v>
      </c>
    </row>
    <row r="244" spans="1:7" x14ac:dyDescent="0.35">
      <c r="A244" s="50" t="s">
        <v>825</v>
      </c>
      <c r="B244" s="50" t="s">
        <v>801</v>
      </c>
      <c r="C244" s="61">
        <v>11883.836283110015</v>
      </c>
      <c r="D244" s="119">
        <v>37866</v>
      </c>
      <c r="F244" s="113">
        <f t="shared" si="7"/>
        <v>0.21099900892351667</v>
      </c>
      <c r="G244" s="113">
        <f t="shared" si="8"/>
        <v>0.19062050079035067</v>
      </c>
    </row>
    <row r="245" spans="1:7" x14ac:dyDescent="0.35">
      <c r="A245" s="50" t="s">
        <v>826</v>
      </c>
      <c r="B245" s="50" t="s">
        <v>803</v>
      </c>
      <c r="C245" s="61">
        <v>12369.706813049996</v>
      </c>
      <c r="D245" s="119">
        <v>37386</v>
      </c>
      <c r="F245" s="113">
        <f t="shared" si="7"/>
        <v>0.21962570133497175</v>
      </c>
      <c r="G245" s="113">
        <f t="shared" si="8"/>
        <v>0.18820414204162178</v>
      </c>
    </row>
    <row r="246" spans="1:7" x14ac:dyDescent="0.35">
      <c r="A246" s="50" t="s">
        <v>827</v>
      </c>
      <c r="B246" s="50" t="s">
        <v>805</v>
      </c>
      <c r="C246" s="61">
        <v>445.14001740999993</v>
      </c>
      <c r="D246" s="119">
        <v>1010</v>
      </c>
      <c r="F246" s="113">
        <f t="shared" si="7"/>
        <v>7.9035170350837992E-3</v>
      </c>
      <c r="G246" s="113">
        <f t="shared" si="8"/>
        <v>5.0844215337837156E-3</v>
      </c>
    </row>
    <row r="247" spans="1:7" x14ac:dyDescent="0.35">
      <c r="A247" s="50" t="s">
        <v>828</v>
      </c>
      <c r="B247" s="50" t="s">
        <v>807</v>
      </c>
      <c r="F247" s="113">
        <f t="shared" si="7"/>
        <v>0</v>
      </c>
      <c r="G247" s="113">
        <f t="shared" si="8"/>
        <v>0</v>
      </c>
    </row>
    <row r="248" spans="1:7" x14ac:dyDescent="0.35">
      <c r="A248" s="50" t="s">
        <v>829</v>
      </c>
      <c r="B248" s="50" t="s">
        <v>809</v>
      </c>
      <c r="F248" s="113">
        <f t="shared" si="7"/>
        <v>0</v>
      </c>
      <c r="G248" s="113">
        <f t="shared" si="8"/>
        <v>0</v>
      </c>
    </row>
    <row r="249" spans="1:7" x14ac:dyDescent="0.35">
      <c r="A249" s="50" t="s">
        <v>830</v>
      </c>
      <c r="B249" s="136" t="s">
        <v>104</v>
      </c>
      <c r="C249" s="61">
        <f>SUM(C241:C248)</f>
        <v>56321.763517939988</v>
      </c>
      <c r="D249" s="119">
        <f>SUM(D241:D248)</f>
        <v>198646</v>
      </c>
      <c r="F249" s="115">
        <f>SUM(F241:F248)</f>
        <v>1</v>
      </c>
      <c r="G249" s="115">
        <f>SUM(G241:G248)</f>
        <v>1</v>
      </c>
    </row>
    <row r="250" spans="1:7" outlineLevel="1" x14ac:dyDescent="0.35">
      <c r="A250" s="50" t="s">
        <v>831</v>
      </c>
      <c r="B250" s="116"/>
      <c r="F250" s="117"/>
      <c r="G250" s="117"/>
    </row>
    <row r="251" spans="1:7" outlineLevel="1" x14ac:dyDescent="0.35">
      <c r="A251" s="50" t="s">
        <v>832</v>
      </c>
      <c r="B251" s="116"/>
      <c r="F251" s="117"/>
      <c r="G251" s="117"/>
    </row>
    <row r="252" spans="1:7" outlineLevel="1" x14ac:dyDescent="0.35">
      <c r="A252" s="50" t="s">
        <v>833</v>
      </c>
      <c r="B252" s="116"/>
      <c r="F252" s="117"/>
      <c r="G252" s="117"/>
    </row>
    <row r="253" spans="1:7" outlineLevel="1" x14ac:dyDescent="0.35">
      <c r="A253" s="50" t="s">
        <v>834</v>
      </c>
      <c r="B253" s="116"/>
      <c r="F253" s="117"/>
      <c r="G253" s="117"/>
    </row>
    <row r="254" spans="1:7" outlineLevel="1" x14ac:dyDescent="0.35">
      <c r="A254" s="50" t="s">
        <v>835</v>
      </c>
      <c r="B254" s="116"/>
      <c r="F254" s="117"/>
      <c r="G254" s="117"/>
    </row>
    <row r="255" spans="1:7" outlineLevel="1" x14ac:dyDescent="0.35">
      <c r="A255" s="50" t="s">
        <v>836</v>
      </c>
      <c r="B255" s="116"/>
      <c r="F255" s="117"/>
      <c r="G255" s="117"/>
    </row>
    <row r="256" spans="1:7" outlineLevel="1" x14ac:dyDescent="0.35">
      <c r="A256" s="50" t="s">
        <v>837</v>
      </c>
      <c r="B256" s="116"/>
      <c r="F256" s="117"/>
      <c r="G256" s="117"/>
    </row>
    <row r="257" spans="1:14" outlineLevel="1" x14ac:dyDescent="0.35">
      <c r="A257" s="50" t="s">
        <v>838</v>
      </c>
      <c r="B257" s="116"/>
      <c r="F257" s="117"/>
      <c r="G257" s="117"/>
    </row>
    <row r="258" spans="1:14" outlineLevel="1" x14ac:dyDescent="0.35">
      <c r="A258" s="50" t="s">
        <v>839</v>
      </c>
      <c r="B258" s="116"/>
      <c r="F258" s="117"/>
      <c r="G258" s="117"/>
    </row>
    <row r="259" spans="1:14" ht="15" customHeight="1" x14ac:dyDescent="0.35">
      <c r="A259" s="110"/>
      <c r="B259" s="111" t="s">
        <v>840</v>
      </c>
      <c r="C259" s="110" t="s">
        <v>540</v>
      </c>
      <c r="D259" s="110"/>
      <c r="E259" s="118"/>
      <c r="F259" s="110"/>
      <c r="G259" s="110"/>
    </row>
    <row r="260" spans="1:14" x14ac:dyDescent="0.35">
      <c r="A260" s="50" t="s">
        <v>841</v>
      </c>
      <c r="B260" s="50" t="s">
        <v>842</v>
      </c>
      <c r="C260" s="115">
        <v>0.83842996119925406</v>
      </c>
      <c r="E260" s="135"/>
      <c r="F260" s="135"/>
      <c r="G260" s="135"/>
    </row>
    <row r="261" spans="1:14" x14ac:dyDescent="0.35">
      <c r="A261" s="50" t="s">
        <v>843</v>
      </c>
      <c r="B261" s="50" t="s">
        <v>844</v>
      </c>
      <c r="C261" s="115">
        <v>0</v>
      </c>
      <c r="E261" s="135"/>
      <c r="F261" s="135"/>
    </row>
    <row r="262" spans="1:14" x14ac:dyDescent="0.35">
      <c r="A262" s="50" t="s">
        <v>845</v>
      </c>
      <c r="B262" s="50" t="s">
        <v>846</v>
      </c>
      <c r="C262" s="115">
        <v>0.16157003880074594</v>
      </c>
      <c r="E262" s="135"/>
      <c r="F262" s="135"/>
    </row>
    <row r="263" spans="1:14" x14ac:dyDescent="0.35">
      <c r="A263" s="50" t="s">
        <v>847</v>
      </c>
      <c r="B263" s="123" t="s">
        <v>848</v>
      </c>
      <c r="C263" s="115">
        <v>0</v>
      </c>
      <c r="D263" s="132"/>
      <c r="E263" s="132"/>
      <c r="F263" s="133"/>
      <c r="G263" s="133"/>
      <c r="H263" s="94"/>
      <c r="I263" s="50"/>
      <c r="J263" s="50"/>
      <c r="K263" s="50"/>
      <c r="L263" s="94"/>
      <c r="M263" s="94"/>
      <c r="N263" s="94"/>
    </row>
    <row r="264" spans="1:14" x14ac:dyDescent="0.35">
      <c r="A264" s="50" t="s">
        <v>849</v>
      </c>
      <c r="B264" s="50" t="s">
        <v>102</v>
      </c>
      <c r="C264" s="115">
        <v>0</v>
      </c>
      <c r="E264" s="135"/>
      <c r="F264" s="135"/>
    </row>
    <row r="265" spans="1:14" outlineLevel="1" x14ac:dyDescent="0.35">
      <c r="A265" s="50" t="s">
        <v>850</v>
      </c>
      <c r="B265" s="116"/>
      <c r="C265" s="135"/>
      <c r="E265" s="135"/>
      <c r="F265" s="135"/>
    </row>
    <row r="266" spans="1:14" outlineLevel="1" x14ac:dyDescent="0.35">
      <c r="A266" s="50" t="s">
        <v>851</v>
      </c>
      <c r="B266" s="116"/>
      <c r="C266" s="137"/>
      <c r="E266" s="135"/>
      <c r="F266" s="135"/>
    </row>
    <row r="267" spans="1:14" outlineLevel="1" x14ac:dyDescent="0.35">
      <c r="A267" s="50" t="s">
        <v>852</v>
      </c>
      <c r="B267" s="116"/>
      <c r="C267" s="135"/>
      <c r="E267" s="135"/>
      <c r="F267" s="135"/>
    </row>
    <row r="268" spans="1:14" outlineLevel="1" x14ac:dyDescent="0.35">
      <c r="A268" s="50" t="s">
        <v>853</v>
      </c>
      <c r="B268" s="116"/>
      <c r="C268" s="135"/>
      <c r="E268" s="135"/>
      <c r="F268" s="135"/>
    </row>
    <row r="269" spans="1:14" outlineLevel="1" x14ac:dyDescent="0.35">
      <c r="A269" s="50" t="s">
        <v>854</v>
      </c>
      <c r="B269" s="116"/>
      <c r="C269" s="135"/>
      <c r="E269" s="135"/>
      <c r="F269" s="135"/>
    </row>
    <row r="270" spans="1:14" outlineLevel="1" x14ac:dyDescent="0.35">
      <c r="A270" s="50" t="s">
        <v>855</v>
      </c>
      <c r="B270" s="116"/>
      <c r="C270" s="135"/>
      <c r="E270" s="135"/>
      <c r="F270" s="135"/>
    </row>
    <row r="271" spans="1:14" outlineLevel="1" x14ac:dyDescent="0.35">
      <c r="A271" s="50" t="s">
        <v>856</v>
      </c>
      <c r="B271" s="116"/>
      <c r="C271" s="135"/>
      <c r="E271" s="135"/>
      <c r="F271" s="135"/>
    </row>
    <row r="272" spans="1:14" outlineLevel="1" x14ac:dyDescent="0.35">
      <c r="A272" s="50" t="s">
        <v>857</v>
      </c>
      <c r="B272" s="116"/>
      <c r="C272" s="135"/>
      <c r="E272" s="135"/>
      <c r="F272" s="135"/>
    </row>
    <row r="273" spans="1:7" outlineLevel="1" x14ac:dyDescent="0.35">
      <c r="A273" s="50" t="s">
        <v>858</v>
      </c>
      <c r="B273" s="116"/>
      <c r="C273" s="135"/>
      <c r="E273" s="135"/>
      <c r="F273" s="135"/>
    </row>
    <row r="274" spans="1:7" outlineLevel="1" x14ac:dyDescent="0.35">
      <c r="A274" s="50" t="s">
        <v>859</v>
      </c>
      <c r="B274" s="116"/>
      <c r="C274" s="135"/>
      <c r="E274" s="135"/>
      <c r="F274" s="135"/>
    </row>
    <row r="275" spans="1:7" outlineLevel="1" x14ac:dyDescent="0.35">
      <c r="A275" s="50" t="s">
        <v>860</v>
      </c>
      <c r="B275" s="116"/>
      <c r="C275" s="135"/>
      <c r="E275" s="135"/>
      <c r="F275" s="135"/>
    </row>
    <row r="276" spans="1:7" ht="15" customHeight="1" x14ac:dyDescent="0.35">
      <c r="A276" s="110"/>
      <c r="B276" s="111" t="s">
        <v>861</v>
      </c>
      <c r="C276" s="110" t="s">
        <v>540</v>
      </c>
      <c r="D276" s="110"/>
      <c r="E276" s="118"/>
      <c r="F276" s="110"/>
      <c r="G276" s="112"/>
    </row>
    <row r="277" spans="1:7" x14ac:dyDescent="0.35">
      <c r="A277" s="50" t="s">
        <v>862</v>
      </c>
      <c r="B277" s="50" t="s">
        <v>863</v>
      </c>
      <c r="C277" s="115">
        <v>1</v>
      </c>
      <c r="E277" s="94"/>
      <c r="F277" s="94"/>
    </row>
    <row r="278" spans="1:7" x14ac:dyDescent="0.35">
      <c r="A278" s="50" t="s">
        <v>864</v>
      </c>
      <c r="B278" s="50" t="s">
        <v>865</v>
      </c>
      <c r="C278" s="115">
        <v>0</v>
      </c>
      <c r="E278" s="94"/>
      <c r="F278" s="94"/>
    </row>
    <row r="279" spans="1:7" x14ac:dyDescent="0.35">
      <c r="A279" s="50" t="s">
        <v>866</v>
      </c>
      <c r="B279" s="50" t="s">
        <v>102</v>
      </c>
      <c r="C279" s="115">
        <v>0</v>
      </c>
      <c r="E279" s="94"/>
      <c r="F279" s="94"/>
    </row>
    <row r="280" spans="1:7" outlineLevel="1" x14ac:dyDescent="0.35">
      <c r="A280" s="50" t="s">
        <v>867</v>
      </c>
      <c r="C280" s="115"/>
      <c r="E280" s="94"/>
      <c r="F280" s="94"/>
    </row>
    <row r="281" spans="1:7" outlineLevel="1" x14ac:dyDescent="0.35">
      <c r="A281" s="50" t="s">
        <v>868</v>
      </c>
      <c r="C281" s="115"/>
      <c r="E281" s="94"/>
      <c r="F281" s="94"/>
    </row>
    <row r="282" spans="1:7" outlineLevel="1" x14ac:dyDescent="0.35">
      <c r="A282" s="50" t="s">
        <v>869</v>
      </c>
      <c r="C282" s="115"/>
      <c r="E282" s="94"/>
      <c r="F282" s="94"/>
    </row>
    <row r="283" spans="1:7" outlineLevel="1" x14ac:dyDescent="0.35">
      <c r="A283" s="50" t="s">
        <v>870</v>
      </c>
      <c r="C283" s="115"/>
      <c r="E283" s="94"/>
      <c r="F283" s="94"/>
    </row>
    <row r="284" spans="1:7" outlineLevel="1" x14ac:dyDescent="0.35">
      <c r="A284" s="50" t="s">
        <v>871</v>
      </c>
      <c r="C284" s="115"/>
      <c r="E284" s="94"/>
      <c r="F284" s="94"/>
    </row>
    <row r="285" spans="1:7" outlineLevel="1" x14ac:dyDescent="0.35">
      <c r="A285" s="50" t="s">
        <v>872</v>
      </c>
      <c r="C285" s="115"/>
      <c r="E285" s="94"/>
      <c r="F285" s="94"/>
    </row>
    <row r="286" spans="1:7" ht="18.5" x14ac:dyDescent="0.35">
      <c r="A286" s="128"/>
      <c r="B286" s="129" t="s">
        <v>873</v>
      </c>
      <c r="C286" s="128"/>
      <c r="D286" s="128"/>
      <c r="E286" s="128"/>
      <c r="F286" s="130"/>
      <c r="G286" s="130"/>
    </row>
    <row r="287" spans="1:7" ht="15" customHeight="1" x14ac:dyDescent="0.35">
      <c r="A287" s="110"/>
      <c r="B287" s="111" t="s">
        <v>874</v>
      </c>
      <c r="C287" s="110" t="s">
        <v>748</v>
      </c>
      <c r="D287" s="110" t="s">
        <v>749</v>
      </c>
      <c r="E287" s="110"/>
      <c r="F287" s="110" t="s">
        <v>541</v>
      </c>
      <c r="G287" s="110" t="s">
        <v>750</v>
      </c>
    </row>
    <row r="288" spans="1:7" x14ac:dyDescent="0.35">
      <c r="A288" s="50" t="s">
        <v>875</v>
      </c>
      <c r="B288" s="50" t="s">
        <v>752</v>
      </c>
      <c r="C288" s="50" t="s">
        <v>71</v>
      </c>
      <c r="D288" s="132"/>
      <c r="E288" s="132"/>
      <c r="F288" s="133"/>
      <c r="G288" s="133"/>
    </row>
    <row r="289" spans="1:7" x14ac:dyDescent="0.35">
      <c r="A289" s="132"/>
      <c r="D289" s="132"/>
      <c r="E289" s="132"/>
      <c r="F289" s="133"/>
      <c r="G289" s="133"/>
    </row>
    <row r="290" spans="1:7" x14ac:dyDescent="0.35">
      <c r="B290" s="50" t="s">
        <v>753</v>
      </c>
      <c r="D290" s="132"/>
      <c r="E290" s="132"/>
      <c r="F290" s="133"/>
      <c r="G290" s="133"/>
    </row>
    <row r="291" spans="1:7" x14ac:dyDescent="0.35">
      <c r="A291" s="50" t="s">
        <v>876</v>
      </c>
      <c r="B291" s="123"/>
      <c r="E291" s="132"/>
      <c r="F291" s="117" t="str">
        <f t="shared" ref="F291:F314" si="9">IF($C$315=0,"",IF(C291="[for completion]","",C291/$C$315))</f>
        <v/>
      </c>
      <c r="G291" s="117" t="str">
        <f t="shared" ref="G291:G314" si="10">IF($D$315=0,"",IF(D291="[for completion]","",D291/$D$315))</f>
        <v/>
      </c>
    </row>
    <row r="292" spans="1:7" x14ac:dyDescent="0.35">
      <c r="A292" s="50" t="s">
        <v>877</v>
      </c>
      <c r="B292" s="123"/>
      <c r="E292" s="132"/>
      <c r="F292" s="117" t="str">
        <f t="shared" si="9"/>
        <v/>
      </c>
      <c r="G292" s="117" t="str">
        <f t="shared" si="10"/>
        <v/>
      </c>
    </row>
    <row r="293" spans="1:7" x14ac:dyDescent="0.35">
      <c r="A293" s="50" t="s">
        <v>878</v>
      </c>
      <c r="B293" s="123"/>
      <c r="E293" s="132"/>
      <c r="F293" s="117" t="str">
        <f t="shared" si="9"/>
        <v/>
      </c>
      <c r="G293" s="117" t="str">
        <f t="shared" si="10"/>
        <v/>
      </c>
    </row>
    <row r="294" spans="1:7" x14ac:dyDescent="0.35">
      <c r="A294" s="50" t="s">
        <v>879</v>
      </c>
      <c r="B294" s="123"/>
      <c r="E294" s="132"/>
      <c r="F294" s="117" t="str">
        <f t="shared" si="9"/>
        <v/>
      </c>
      <c r="G294" s="117" t="str">
        <f t="shared" si="10"/>
        <v/>
      </c>
    </row>
    <row r="295" spans="1:7" x14ac:dyDescent="0.35">
      <c r="A295" s="50" t="s">
        <v>880</v>
      </c>
      <c r="B295" s="123"/>
      <c r="E295" s="132"/>
      <c r="F295" s="117" t="str">
        <f t="shared" si="9"/>
        <v/>
      </c>
      <c r="G295" s="117" t="str">
        <f t="shared" si="10"/>
        <v/>
      </c>
    </row>
    <row r="296" spans="1:7" x14ac:dyDescent="0.35">
      <c r="A296" s="50" t="s">
        <v>881</v>
      </c>
      <c r="B296" s="123"/>
      <c r="E296" s="132"/>
      <c r="F296" s="117" t="str">
        <f t="shared" si="9"/>
        <v/>
      </c>
      <c r="G296" s="117" t="str">
        <f t="shared" si="10"/>
        <v/>
      </c>
    </row>
    <row r="297" spans="1:7" x14ac:dyDescent="0.35">
      <c r="A297" s="50" t="s">
        <v>882</v>
      </c>
      <c r="B297" s="123"/>
      <c r="E297" s="132"/>
      <c r="F297" s="117" t="str">
        <f t="shared" si="9"/>
        <v/>
      </c>
      <c r="G297" s="117" t="str">
        <f t="shared" si="10"/>
        <v/>
      </c>
    </row>
    <row r="298" spans="1:7" x14ac:dyDescent="0.35">
      <c r="A298" s="50" t="s">
        <v>883</v>
      </c>
      <c r="B298" s="123"/>
      <c r="E298" s="132"/>
      <c r="F298" s="117" t="str">
        <f t="shared" si="9"/>
        <v/>
      </c>
      <c r="G298" s="117" t="str">
        <f t="shared" si="10"/>
        <v/>
      </c>
    </row>
    <row r="299" spans="1:7" x14ac:dyDescent="0.35">
      <c r="A299" s="50" t="s">
        <v>884</v>
      </c>
      <c r="B299" s="123"/>
      <c r="E299" s="132"/>
      <c r="F299" s="117" t="str">
        <f t="shared" si="9"/>
        <v/>
      </c>
      <c r="G299" s="117" t="str">
        <f t="shared" si="10"/>
        <v/>
      </c>
    </row>
    <row r="300" spans="1:7" x14ac:dyDescent="0.35">
      <c r="A300" s="50" t="s">
        <v>885</v>
      </c>
      <c r="B300" s="123"/>
      <c r="E300" s="123"/>
      <c r="F300" s="117" t="str">
        <f t="shared" si="9"/>
        <v/>
      </c>
      <c r="G300" s="117" t="str">
        <f t="shared" si="10"/>
        <v/>
      </c>
    </row>
    <row r="301" spans="1:7" x14ac:dyDescent="0.35">
      <c r="A301" s="50" t="s">
        <v>886</v>
      </c>
      <c r="B301" s="123"/>
      <c r="E301" s="123"/>
      <c r="F301" s="117" t="str">
        <f t="shared" si="9"/>
        <v/>
      </c>
      <c r="G301" s="117" t="str">
        <f t="shared" si="10"/>
        <v/>
      </c>
    </row>
    <row r="302" spans="1:7" x14ac:dyDescent="0.35">
      <c r="A302" s="50" t="s">
        <v>887</v>
      </c>
      <c r="B302" s="123"/>
      <c r="E302" s="123"/>
      <c r="F302" s="117" t="str">
        <f t="shared" si="9"/>
        <v/>
      </c>
      <c r="G302" s="117" t="str">
        <f t="shared" si="10"/>
        <v/>
      </c>
    </row>
    <row r="303" spans="1:7" x14ac:dyDescent="0.35">
      <c r="A303" s="50" t="s">
        <v>888</v>
      </c>
      <c r="B303" s="123"/>
      <c r="E303" s="123"/>
      <c r="F303" s="117" t="str">
        <f t="shared" si="9"/>
        <v/>
      </c>
      <c r="G303" s="117" t="str">
        <f t="shared" si="10"/>
        <v/>
      </c>
    </row>
    <row r="304" spans="1:7" x14ac:dyDescent="0.35">
      <c r="A304" s="50" t="s">
        <v>889</v>
      </c>
      <c r="B304" s="123"/>
      <c r="E304" s="123"/>
      <c r="F304" s="117" t="str">
        <f t="shared" si="9"/>
        <v/>
      </c>
      <c r="G304" s="117" t="str">
        <f t="shared" si="10"/>
        <v/>
      </c>
    </row>
    <row r="305" spans="1:7" x14ac:dyDescent="0.35">
      <c r="A305" s="50" t="s">
        <v>890</v>
      </c>
      <c r="B305" s="123"/>
      <c r="E305" s="123"/>
      <c r="F305" s="117" t="str">
        <f t="shared" si="9"/>
        <v/>
      </c>
      <c r="G305" s="117" t="str">
        <f t="shared" si="10"/>
        <v/>
      </c>
    </row>
    <row r="306" spans="1:7" x14ac:dyDescent="0.35">
      <c r="A306" s="50" t="s">
        <v>891</v>
      </c>
      <c r="B306" s="123"/>
      <c r="F306" s="117" t="str">
        <f t="shared" si="9"/>
        <v/>
      </c>
      <c r="G306" s="117" t="str">
        <f t="shared" si="10"/>
        <v/>
      </c>
    </row>
    <row r="307" spans="1:7" x14ac:dyDescent="0.35">
      <c r="A307" s="50" t="s">
        <v>892</v>
      </c>
      <c r="B307" s="123"/>
      <c r="E307" s="135"/>
      <c r="F307" s="117" t="str">
        <f t="shared" si="9"/>
        <v/>
      </c>
      <c r="G307" s="117" t="str">
        <f t="shared" si="10"/>
        <v/>
      </c>
    </row>
    <row r="308" spans="1:7" x14ac:dyDescent="0.35">
      <c r="A308" s="50" t="s">
        <v>893</v>
      </c>
      <c r="B308" s="123"/>
      <c r="E308" s="135"/>
      <c r="F308" s="117" t="str">
        <f t="shared" si="9"/>
        <v/>
      </c>
      <c r="G308" s="117" t="str">
        <f t="shared" si="10"/>
        <v/>
      </c>
    </row>
    <row r="309" spans="1:7" x14ac:dyDescent="0.35">
      <c r="A309" s="50" t="s">
        <v>894</v>
      </c>
      <c r="B309" s="123"/>
      <c r="E309" s="135"/>
      <c r="F309" s="117" t="str">
        <f t="shared" si="9"/>
        <v/>
      </c>
      <c r="G309" s="117" t="str">
        <f t="shared" si="10"/>
        <v/>
      </c>
    </row>
    <row r="310" spans="1:7" x14ac:dyDescent="0.35">
      <c r="A310" s="50" t="s">
        <v>895</v>
      </c>
      <c r="B310" s="123"/>
      <c r="E310" s="135"/>
      <c r="F310" s="117" t="str">
        <f t="shared" si="9"/>
        <v/>
      </c>
      <c r="G310" s="117" t="str">
        <f t="shared" si="10"/>
        <v/>
      </c>
    </row>
    <row r="311" spans="1:7" x14ac:dyDescent="0.35">
      <c r="A311" s="50" t="s">
        <v>896</v>
      </c>
      <c r="B311" s="123"/>
      <c r="E311" s="135"/>
      <c r="F311" s="117" t="str">
        <f t="shared" si="9"/>
        <v/>
      </c>
      <c r="G311" s="117" t="str">
        <f t="shared" si="10"/>
        <v/>
      </c>
    </row>
    <row r="312" spans="1:7" x14ac:dyDescent="0.35">
      <c r="A312" s="50" t="s">
        <v>897</v>
      </c>
      <c r="B312" s="123"/>
      <c r="E312" s="135"/>
      <c r="F312" s="117" t="str">
        <f t="shared" si="9"/>
        <v/>
      </c>
      <c r="G312" s="117" t="str">
        <f t="shared" si="10"/>
        <v/>
      </c>
    </row>
    <row r="313" spans="1:7" x14ac:dyDescent="0.35">
      <c r="A313" s="50" t="s">
        <v>898</v>
      </c>
      <c r="B313" s="123"/>
      <c r="E313" s="135"/>
      <c r="F313" s="117" t="str">
        <f t="shared" si="9"/>
        <v/>
      </c>
      <c r="G313" s="117" t="str">
        <f t="shared" si="10"/>
        <v/>
      </c>
    </row>
    <row r="314" spans="1:7" x14ac:dyDescent="0.35">
      <c r="A314" s="50" t="s">
        <v>899</v>
      </c>
      <c r="B314" s="123"/>
      <c r="E314" s="135"/>
      <c r="F314" s="117" t="str">
        <f t="shared" si="9"/>
        <v/>
      </c>
      <c r="G314" s="117" t="str">
        <f t="shared" si="10"/>
        <v/>
      </c>
    </row>
    <row r="315" spans="1:7" x14ac:dyDescent="0.35">
      <c r="A315" s="50" t="s">
        <v>900</v>
      </c>
      <c r="B315" s="136" t="s">
        <v>104</v>
      </c>
      <c r="C315" s="123">
        <f>SUM(C291:C314)</f>
        <v>0</v>
      </c>
      <c r="D315" s="123">
        <f>SUM(D291:D314)</f>
        <v>0</v>
      </c>
      <c r="E315" s="135"/>
      <c r="F315" s="138">
        <f>SUM(F291:F314)</f>
        <v>0</v>
      </c>
      <c r="G315" s="138">
        <f>SUM(G291:G314)</f>
        <v>0</v>
      </c>
    </row>
    <row r="316" spans="1:7" ht="15" customHeight="1" x14ac:dyDescent="0.35">
      <c r="A316" s="110"/>
      <c r="B316" s="111" t="s">
        <v>901</v>
      </c>
      <c r="C316" s="110" t="s">
        <v>748</v>
      </c>
      <c r="D316" s="110" t="s">
        <v>749</v>
      </c>
      <c r="E316" s="110"/>
      <c r="F316" s="110" t="s">
        <v>541</v>
      </c>
      <c r="G316" s="110" t="s">
        <v>750</v>
      </c>
    </row>
    <row r="317" spans="1:7" x14ac:dyDescent="0.35">
      <c r="A317" s="50" t="s">
        <v>902</v>
      </c>
      <c r="B317" s="50" t="s">
        <v>792</v>
      </c>
      <c r="C317" s="115" t="s">
        <v>71</v>
      </c>
      <c r="G317" s="50"/>
    </row>
    <row r="318" spans="1:7" x14ac:dyDescent="0.35">
      <c r="G318" s="50"/>
    </row>
    <row r="319" spans="1:7" x14ac:dyDescent="0.35">
      <c r="B319" s="123" t="s">
        <v>793</v>
      </c>
      <c r="G319" s="50"/>
    </row>
    <row r="320" spans="1:7" x14ac:dyDescent="0.35">
      <c r="A320" s="50" t="s">
        <v>903</v>
      </c>
      <c r="B320" s="50" t="s">
        <v>795</v>
      </c>
      <c r="F320" s="117" t="str">
        <f>IF($C$328=0,"",IF(C320="[for completion]","",C320/$C$328))</f>
        <v/>
      </c>
      <c r="G320" s="117" t="str">
        <f>IF($D$328=0,"",IF(D320="[for completion]","",D320/$D$328))</f>
        <v/>
      </c>
    </row>
    <row r="321" spans="1:7" x14ac:dyDescent="0.35">
      <c r="A321" s="50" t="s">
        <v>904</v>
      </c>
      <c r="B321" s="50" t="s">
        <v>797</v>
      </c>
      <c r="F321" s="117" t="str">
        <f t="shared" ref="F321:F334" si="11">IF($C$328=0,"",IF(C321="[for completion]","",C321/$C$328))</f>
        <v/>
      </c>
      <c r="G321" s="117" t="str">
        <f t="shared" ref="G321:G334" si="12">IF($D$328=0,"",IF(D321="[for completion]","",D321/$D$328))</f>
        <v/>
      </c>
    </row>
    <row r="322" spans="1:7" x14ac:dyDescent="0.35">
      <c r="A322" s="50" t="s">
        <v>905</v>
      </c>
      <c r="B322" s="50" t="s">
        <v>799</v>
      </c>
      <c r="F322" s="117" t="str">
        <f t="shared" si="11"/>
        <v/>
      </c>
      <c r="G322" s="117" t="str">
        <f t="shared" si="12"/>
        <v/>
      </c>
    </row>
    <row r="323" spans="1:7" x14ac:dyDescent="0.35">
      <c r="A323" s="50" t="s">
        <v>906</v>
      </c>
      <c r="B323" s="50" t="s">
        <v>801</v>
      </c>
      <c r="F323" s="117" t="str">
        <f t="shared" si="11"/>
        <v/>
      </c>
      <c r="G323" s="117" t="str">
        <f t="shared" si="12"/>
        <v/>
      </c>
    </row>
    <row r="324" spans="1:7" x14ac:dyDescent="0.35">
      <c r="A324" s="50" t="s">
        <v>907</v>
      </c>
      <c r="B324" s="50" t="s">
        <v>803</v>
      </c>
      <c r="F324" s="117" t="str">
        <f t="shared" si="11"/>
        <v/>
      </c>
      <c r="G324" s="117" t="str">
        <f t="shared" si="12"/>
        <v/>
      </c>
    </row>
    <row r="325" spans="1:7" x14ac:dyDescent="0.35">
      <c r="A325" s="50" t="s">
        <v>908</v>
      </c>
      <c r="B325" s="50" t="s">
        <v>805</v>
      </c>
      <c r="F325" s="117" t="str">
        <f t="shared" si="11"/>
        <v/>
      </c>
      <c r="G325" s="117" t="str">
        <f t="shared" si="12"/>
        <v/>
      </c>
    </row>
    <row r="326" spans="1:7" x14ac:dyDescent="0.35">
      <c r="A326" s="50" t="s">
        <v>909</v>
      </c>
      <c r="B326" s="50" t="s">
        <v>807</v>
      </c>
      <c r="F326" s="117" t="str">
        <f t="shared" si="11"/>
        <v/>
      </c>
      <c r="G326" s="117" t="str">
        <f t="shared" si="12"/>
        <v/>
      </c>
    </row>
    <row r="327" spans="1:7" x14ac:dyDescent="0.35">
      <c r="A327" s="50" t="s">
        <v>910</v>
      </c>
      <c r="B327" s="50" t="s">
        <v>809</v>
      </c>
      <c r="F327" s="117" t="str">
        <f t="shared" si="11"/>
        <v/>
      </c>
      <c r="G327" s="117" t="str">
        <f t="shared" si="12"/>
        <v/>
      </c>
    </row>
    <row r="328" spans="1:7" x14ac:dyDescent="0.35">
      <c r="A328" s="50" t="s">
        <v>911</v>
      </c>
      <c r="B328" s="136" t="s">
        <v>104</v>
      </c>
      <c r="C328" s="50">
        <f>SUM(C320:C327)</f>
        <v>0</v>
      </c>
      <c r="D328" s="50">
        <f>SUM(D320:D327)</f>
        <v>0</v>
      </c>
      <c r="F328" s="135">
        <f>SUM(F320:F327)</f>
        <v>0</v>
      </c>
      <c r="G328" s="135">
        <f>SUM(G320:G327)</f>
        <v>0</v>
      </c>
    </row>
    <row r="329" spans="1:7" outlineLevel="1" x14ac:dyDescent="0.35">
      <c r="A329" s="50" t="s">
        <v>912</v>
      </c>
      <c r="B329" s="116" t="s">
        <v>913</v>
      </c>
      <c r="F329" s="117" t="str">
        <f t="shared" si="11"/>
        <v/>
      </c>
      <c r="G329" s="117" t="str">
        <f t="shared" si="12"/>
        <v/>
      </c>
    </row>
    <row r="330" spans="1:7" outlineLevel="1" x14ac:dyDescent="0.35">
      <c r="A330" s="50" t="s">
        <v>914</v>
      </c>
      <c r="B330" s="116" t="s">
        <v>915</v>
      </c>
      <c r="F330" s="117" t="str">
        <f t="shared" si="11"/>
        <v/>
      </c>
      <c r="G330" s="117" t="str">
        <f t="shared" si="12"/>
        <v/>
      </c>
    </row>
    <row r="331" spans="1:7" outlineLevel="1" x14ac:dyDescent="0.35">
      <c r="A331" s="50" t="s">
        <v>916</v>
      </c>
      <c r="B331" s="116" t="s">
        <v>917</v>
      </c>
      <c r="F331" s="117" t="str">
        <f t="shared" si="11"/>
        <v/>
      </c>
      <c r="G331" s="117" t="str">
        <f t="shared" si="12"/>
        <v/>
      </c>
    </row>
    <row r="332" spans="1:7" outlineLevel="1" x14ac:dyDescent="0.35">
      <c r="A332" s="50" t="s">
        <v>918</v>
      </c>
      <c r="B332" s="116" t="s">
        <v>919</v>
      </c>
      <c r="F332" s="117" t="str">
        <f t="shared" si="11"/>
        <v/>
      </c>
      <c r="G332" s="117" t="str">
        <f t="shared" si="12"/>
        <v/>
      </c>
    </row>
    <row r="333" spans="1:7" outlineLevel="1" x14ac:dyDescent="0.35">
      <c r="A333" s="50" t="s">
        <v>920</v>
      </c>
      <c r="B333" s="116" t="s">
        <v>921</v>
      </c>
      <c r="F333" s="117" t="str">
        <f t="shared" si="11"/>
        <v/>
      </c>
      <c r="G333" s="117" t="str">
        <f t="shared" si="12"/>
        <v/>
      </c>
    </row>
    <row r="334" spans="1:7" outlineLevel="1" x14ac:dyDescent="0.35">
      <c r="A334" s="50" t="s">
        <v>922</v>
      </c>
      <c r="B334" s="116" t="s">
        <v>923</v>
      </c>
      <c r="F334" s="117" t="str">
        <f t="shared" si="11"/>
        <v/>
      </c>
      <c r="G334" s="117" t="str">
        <f t="shared" si="12"/>
        <v/>
      </c>
    </row>
    <row r="335" spans="1:7" outlineLevel="1" x14ac:dyDescent="0.35">
      <c r="A335" s="50" t="s">
        <v>924</v>
      </c>
      <c r="B335" s="116"/>
      <c r="F335" s="117"/>
      <c r="G335" s="117"/>
    </row>
    <row r="336" spans="1:7" outlineLevel="1" x14ac:dyDescent="0.35">
      <c r="A336" s="50" t="s">
        <v>925</v>
      </c>
      <c r="B336" s="116"/>
      <c r="F336" s="117"/>
      <c r="G336" s="117"/>
    </row>
    <row r="337" spans="1:7" outlineLevel="1" x14ac:dyDescent="0.35">
      <c r="A337" s="50" t="s">
        <v>926</v>
      </c>
      <c r="B337" s="116"/>
      <c r="F337" s="135"/>
      <c r="G337" s="135"/>
    </row>
    <row r="338" spans="1:7" ht="15" customHeight="1" x14ac:dyDescent="0.35">
      <c r="A338" s="110"/>
      <c r="B338" s="111" t="s">
        <v>927</v>
      </c>
      <c r="C338" s="110" t="s">
        <v>748</v>
      </c>
      <c r="D338" s="110" t="s">
        <v>749</v>
      </c>
      <c r="E338" s="110"/>
      <c r="F338" s="110" t="s">
        <v>541</v>
      </c>
      <c r="G338" s="110" t="s">
        <v>750</v>
      </c>
    </row>
    <row r="339" spans="1:7" x14ac:dyDescent="0.35">
      <c r="A339" s="50" t="s">
        <v>928</v>
      </c>
      <c r="B339" s="50" t="s">
        <v>792</v>
      </c>
      <c r="C339" s="115" t="s">
        <v>71</v>
      </c>
      <c r="G339" s="50"/>
    </row>
    <row r="340" spans="1:7" x14ac:dyDescent="0.35">
      <c r="G340" s="50"/>
    </row>
    <row r="341" spans="1:7" x14ac:dyDescent="0.35">
      <c r="B341" s="123" t="s">
        <v>793</v>
      </c>
      <c r="G341" s="50"/>
    </row>
    <row r="342" spans="1:7" x14ac:dyDescent="0.35">
      <c r="A342" s="50" t="s">
        <v>929</v>
      </c>
      <c r="B342" s="50" t="s">
        <v>795</v>
      </c>
      <c r="F342" s="117" t="str">
        <f>IF($C$350=0,"",IF(C342="[Mark as ND1 if not relevant]","",C342/$C$350))</f>
        <v/>
      </c>
      <c r="G342" s="117" t="str">
        <f>IF($D$350=0,"",IF(D342="[Mark as ND1 if not relevant]","",D342/$D$350))</f>
        <v/>
      </c>
    </row>
    <row r="343" spans="1:7" x14ac:dyDescent="0.35">
      <c r="A343" s="50" t="s">
        <v>930</v>
      </c>
      <c r="B343" s="50" t="s">
        <v>797</v>
      </c>
      <c r="F343" s="117" t="str">
        <f t="shared" ref="F343:F349" si="13">IF($C$350=0,"",IF(C343="[Mark as ND1 if not relevant]","",C343/$C$350))</f>
        <v/>
      </c>
      <c r="G343" s="117" t="str">
        <f t="shared" ref="G343:G349" si="14">IF($D$350=0,"",IF(D343="[Mark as ND1 if not relevant]","",D343/$D$350))</f>
        <v/>
      </c>
    </row>
    <row r="344" spans="1:7" x14ac:dyDescent="0.35">
      <c r="A344" s="50" t="s">
        <v>931</v>
      </c>
      <c r="B344" s="50" t="s">
        <v>799</v>
      </c>
      <c r="F344" s="117" t="str">
        <f t="shared" si="13"/>
        <v/>
      </c>
      <c r="G344" s="117" t="str">
        <f t="shared" si="14"/>
        <v/>
      </c>
    </row>
    <row r="345" spans="1:7" x14ac:dyDescent="0.35">
      <c r="A345" s="50" t="s">
        <v>932</v>
      </c>
      <c r="B345" s="50" t="s">
        <v>801</v>
      </c>
      <c r="F345" s="117" t="str">
        <f t="shared" si="13"/>
        <v/>
      </c>
      <c r="G345" s="117" t="str">
        <f t="shared" si="14"/>
        <v/>
      </c>
    </row>
    <row r="346" spans="1:7" x14ac:dyDescent="0.35">
      <c r="A346" s="50" t="s">
        <v>933</v>
      </c>
      <c r="B346" s="50" t="s">
        <v>803</v>
      </c>
      <c r="F346" s="117" t="str">
        <f t="shared" si="13"/>
        <v/>
      </c>
      <c r="G346" s="117" t="str">
        <f t="shared" si="14"/>
        <v/>
      </c>
    </row>
    <row r="347" spans="1:7" x14ac:dyDescent="0.35">
      <c r="A347" s="50" t="s">
        <v>934</v>
      </c>
      <c r="B347" s="50" t="s">
        <v>805</v>
      </c>
      <c r="F347" s="117" t="str">
        <f t="shared" si="13"/>
        <v/>
      </c>
      <c r="G347" s="117" t="str">
        <f t="shared" si="14"/>
        <v/>
      </c>
    </row>
    <row r="348" spans="1:7" x14ac:dyDescent="0.35">
      <c r="A348" s="50" t="s">
        <v>935</v>
      </c>
      <c r="B348" s="50" t="s">
        <v>807</v>
      </c>
      <c r="F348" s="117" t="str">
        <f t="shared" si="13"/>
        <v/>
      </c>
      <c r="G348" s="117" t="str">
        <f t="shared" si="14"/>
        <v/>
      </c>
    </row>
    <row r="349" spans="1:7" x14ac:dyDescent="0.35">
      <c r="A349" s="50" t="s">
        <v>936</v>
      </c>
      <c r="B349" s="50" t="s">
        <v>809</v>
      </c>
      <c r="F349" s="117" t="str">
        <f t="shared" si="13"/>
        <v/>
      </c>
      <c r="G349" s="117" t="str">
        <f t="shared" si="14"/>
        <v/>
      </c>
    </row>
    <row r="350" spans="1:7" x14ac:dyDescent="0.35">
      <c r="A350" s="50" t="s">
        <v>937</v>
      </c>
      <c r="B350" s="136" t="s">
        <v>104</v>
      </c>
      <c r="C350" s="50">
        <f>SUM(C342:C349)</f>
        <v>0</v>
      </c>
      <c r="D350" s="50">
        <f>SUM(D342:D349)</f>
        <v>0</v>
      </c>
      <c r="F350" s="135">
        <f>SUM(F342:F349)</f>
        <v>0</v>
      </c>
      <c r="G350" s="135">
        <f>SUM(G342:G349)</f>
        <v>0</v>
      </c>
    </row>
    <row r="351" spans="1:7" outlineLevel="1" x14ac:dyDescent="0.35">
      <c r="A351" s="50" t="s">
        <v>938</v>
      </c>
      <c r="B351" s="116" t="s">
        <v>913</v>
      </c>
      <c r="F351" s="117" t="str">
        <f t="shared" ref="F351:F356" si="15">IF($C$350=0,"",IF(C351="[for completion]","",C351/$C$350))</f>
        <v/>
      </c>
      <c r="G351" s="117" t="str">
        <f t="shared" ref="G351:G356" si="16">IF($D$350=0,"",IF(D351="[for completion]","",D351/$D$350))</f>
        <v/>
      </c>
    </row>
    <row r="352" spans="1:7" outlineLevel="1" x14ac:dyDescent="0.35">
      <c r="A352" s="50" t="s">
        <v>939</v>
      </c>
      <c r="B352" s="116" t="s">
        <v>915</v>
      </c>
      <c r="F352" s="117" t="str">
        <f t="shared" si="15"/>
        <v/>
      </c>
      <c r="G352" s="117" t="str">
        <f t="shared" si="16"/>
        <v/>
      </c>
    </row>
    <row r="353" spans="1:7" outlineLevel="1" x14ac:dyDescent="0.35">
      <c r="A353" s="50" t="s">
        <v>940</v>
      </c>
      <c r="B353" s="116" t="s">
        <v>917</v>
      </c>
      <c r="F353" s="117" t="str">
        <f t="shared" si="15"/>
        <v/>
      </c>
      <c r="G353" s="117" t="str">
        <f t="shared" si="16"/>
        <v/>
      </c>
    </row>
    <row r="354" spans="1:7" outlineLevel="1" x14ac:dyDescent="0.35">
      <c r="A354" s="50" t="s">
        <v>941</v>
      </c>
      <c r="B354" s="116" t="s">
        <v>919</v>
      </c>
      <c r="F354" s="117" t="str">
        <f t="shared" si="15"/>
        <v/>
      </c>
      <c r="G354" s="117" t="str">
        <f t="shared" si="16"/>
        <v/>
      </c>
    </row>
    <row r="355" spans="1:7" outlineLevel="1" x14ac:dyDescent="0.35">
      <c r="A355" s="50" t="s">
        <v>942</v>
      </c>
      <c r="B355" s="116" t="s">
        <v>921</v>
      </c>
      <c r="F355" s="117" t="str">
        <f t="shared" si="15"/>
        <v/>
      </c>
      <c r="G355" s="117" t="str">
        <f t="shared" si="16"/>
        <v/>
      </c>
    </row>
    <row r="356" spans="1:7" outlineLevel="1" x14ac:dyDescent="0.35">
      <c r="A356" s="50" t="s">
        <v>943</v>
      </c>
      <c r="B356" s="116" t="s">
        <v>923</v>
      </c>
      <c r="F356" s="117" t="str">
        <f t="shared" si="15"/>
        <v/>
      </c>
      <c r="G356" s="117" t="str">
        <f t="shared" si="16"/>
        <v/>
      </c>
    </row>
    <row r="357" spans="1:7" outlineLevel="1" x14ac:dyDescent="0.35">
      <c r="A357" s="50" t="s">
        <v>944</v>
      </c>
      <c r="B357" s="116"/>
      <c r="F357" s="117"/>
      <c r="G357" s="117"/>
    </row>
    <row r="358" spans="1:7" outlineLevel="1" x14ac:dyDescent="0.35">
      <c r="A358" s="50" t="s">
        <v>945</v>
      </c>
      <c r="B358" s="116"/>
      <c r="F358" s="117"/>
      <c r="G358" s="117"/>
    </row>
    <row r="359" spans="1:7" outlineLevel="1" x14ac:dyDescent="0.35">
      <c r="A359" s="50" t="s">
        <v>946</v>
      </c>
      <c r="B359" s="116"/>
      <c r="F359" s="117"/>
      <c r="G359" s="135"/>
    </row>
    <row r="360" spans="1:7" ht="15" customHeight="1" x14ac:dyDescent="0.35">
      <c r="A360" s="110"/>
      <c r="B360" s="111" t="s">
        <v>947</v>
      </c>
      <c r="C360" s="110" t="s">
        <v>948</v>
      </c>
      <c r="D360" s="110"/>
      <c r="E360" s="110"/>
      <c r="F360" s="110"/>
      <c r="G360" s="112"/>
    </row>
    <row r="361" spans="1:7" x14ac:dyDescent="0.35">
      <c r="A361" s="50" t="s">
        <v>949</v>
      </c>
      <c r="B361" s="123" t="s">
        <v>950</v>
      </c>
      <c r="C361" s="115" t="s">
        <v>71</v>
      </c>
      <c r="G361" s="50"/>
    </row>
    <row r="362" spans="1:7" x14ac:dyDescent="0.35">
      <c r="A362" s="50" t="s">
        <v>951</v>
      </c>
      <c r="B362" s="123" t="s">
        <v>952</v>
      </c>
      <c r="C362" s="115" t="s">
        <v>71</v>
      </c>
      <c r="G362" s="50"/>
    </row>
    <row r="363" spans="1:7" x14ac:dyDescent="0.35">
      <c r="A363" s="50" t="s">
        <v>953</v>
      </c>
      <c r="B363" s="123" t="s">
        <v>954</v>
      </c>
      <c r="C363" s="115" t="s">
        <v>71</v>
      </c>
      <c r="G363" s="50"/>
    </row>
    <row r="364" spans="1:7" x14ac:dyDescent="0.35">
      <c r="A364" s="50" t="s">
        <v>955</v>
      </c>
      <c r="B364" s="123" t="s">
        <v>956</v>
      </c>
      <c r="C364" s="115" t="s">
        <v>71</v>
      </c>
      <c r="G364" s="50"/>
    </row>
    <row r="365" spans="1:7" x14ac:dyDescent="0.35">
      <c r="A365" s="50" t="s">
        <v>957</v>
      </c>
      <c r="B365" s="123" t="s">
        <v>958</v>
      </c>
      <c r="C365" s="115" t="s">
        <v>71</v>
      </c>
      <c r="G365" s="50"/>
    </row>
    <row r="366" spans="1:7" x14ac:dyDescent="0.35">
      <c r="A366" s="50" t="s">
        <v>959</v>
      </c>
      <c r="B366" s="123" t="s">
        <v>960</v>
      </c>
      <c r="C366" s="115" t="s">
        <v>71</v>
      </c>
      <c r="G366" s="50"/>
    </row>
    <row r="367" spans="1:7" x14ac:dyDescent="0.35">
      <c r="A367" s="50" t="s">
        <v>961</v>
      </c>
      <c r="B367" s="123" t="s">
        <v>962</v>
      </c>
      <c r="C367" s="115" t="s">
        <v>71</v>
      </c>
      <c r="G367" s="50"/>
    </row>
    <row r="368" spans="1:7" x14ac:dyDescent="0.35">
      <c r="A368" s="50" t="s">
        <v>963</v>
      </c>
      <c r="B368" s="123" t="s">
        <v>964</v>
      </c>
      <c r="C368" s="115" t="s">
        <v>71</v>
      </c>
      <c r="G368" s="50"/>
    </row>
    <row r="369" spans="1:7" x14ac:dyDescent="0.35">
      <c r="A369" s="50" t="s">
        <v>965</v>
      </c>
      <c r="B369" s="123" t="s">
        <v>966</v>
      </c>
      <c r="C369" s="115" t="s">
        <v>71</v>
      </c>
      <c r="G369" s="50"/>
    </row>
    <row r="370" spans="1:7" x14ac:dyDescent="0.35">
      <c r="A370" s="50" t="s">
        <v>967</v>
      </c>
      <c r="B370" s="123" t="s">
        <v>102</v>
      </c>
      <c r="C370" s="115" t="s">
        <v>71</v>
      </c>
      <c r="G370" s="50"/>
    </row>
    <row r="371" spans="1:7" outlineLevel="1" x14ac:dyDescent="0.35">
      <c r="A371" s="50" t="s">
        <v>968</v>
      </c>
      <c r="B371" s="116" t="s">
        <v>969</v>
      </c>
      <c r="C371" s="115"/>
      <c r="G371" s="50"/>
    </row>
    <row r="372" spans="1:7" outlineLevel="1" x14ac:dyDescent="0.35">
      <c r="A372" s="50" t="s">
        <v>970</v>
      </c>
      <c r="B372" s="116" t="s">
        <v>971</v>
      </c>
      <c r="C372" s="115"/>
      <c r="G372" s="50"/>
    </row>
    <row r="373" spans="1:7" outlineLevel="1" x14ac:dyDescent="0.35">
      <c r="A373" s="50" t="s">
        <v>972</v>
      </c>
      <c r="B373" s="116" t="s">
        <v>971</v>
      </c>
      <c r="C373" s="115"/>
      <c r="G373" s="50"/>
    </row>
    <row r="374" spans="1:7" outlineLevel="1" x14ac:dyDescent="0.35">
      <c r="A374" s="50" t="s">
        <v>973</v>
      </c>
      <c r="B374" s="116" t="s">
        <v>971</v>
      </c>
      <c r="C374" s="115"/>
      <c r="G374" s="50"/>
    </row>
    <row r="375" spans="1:7" outlineLevel="1" x14ac:dyDescent="0.35">
      <c r="A375" s="50" t="s">
        <v>974</v>
      </c>
      <c r="B375" s="116" t="s">
        <v>971</v>
      </c>
      <c r="C375" s="115"/>
      <c r="G375" s="50"/>
    </row>
    <row r="376" spans="1:7" outlineLevel="1" x14ac:dyDescent="0.35">
      <c r="A376" s="50" t="s">
        <v>975</v>
      </c>
      <c r="B376" s="116" t="s">
        <v>971</v>
      </c>
      <c r="C376" s="115"/>
      <c r="G376" s="50"/>
    </row>
    <row r="377" spans="1:7" outlineLevel="1" x14ac:dyDescent="0.35">
      <c r="A377" s="50" t="s">
        <v>976</v>
      </c>
      <c r="B377" s="116" t="s">
        <v>971</v>
      </c>
      <c r="C377" s="115"/>
      <c r="G377" s="50"/>
    </row>
    <row r="378" spans="1:7" outlineLevel="1" x14ac:dyDescent="0.35">
      <c r="A378" s="50" t="s">
        <v>977</v>
      </c>
      <c r="B378" s="116" t="s">
        <v>971</v>
      </c>
      <c r="C378" s="115"/>
      <c r="G378" s="50"/>
    </row>
    <row r="379" spans="1:7" outlineLevel="1" x14ac:dyDescent="0.35">
      <c r="A379" s="50" t="s">
        <v>978</v>
      </c>
      <c r="B379" s="116" t="s">
        <v>971</v>
      </c>
      <c r="C379" s="115"/>
      <c r="G379" s="50"/>
    </row>
    <row r="380" spans="1:7" outlineLevel="1" x14ac:dyDescent="0.35">
      <c r="A380" s="50" t="s">
        <v>979</v>
      </c>
      <c r="B380" s="116" t="s">
        <v>971</v>
      </c>
      <c r="C380" s="115"/>
      <c r="G380" s="50"/>
    </row>
    <row r="381" spans="1:7" outlineLevel="1" x14ac:dyDescent="0.35">
      <c r="A381" s="50" t="s">
        <v>980</v>
      </c>
      <c r="B381" s="116" t="s">
        <v>971</v>
      </c>
      <c r="C381" s="115"/>
      <c r="G381" s="50"/>
    </row>
    <row r="382" spans="1:7" outlineLevel="1" x14ac:dyDescent="0.35">
      <c r="A382" s="50" t="s">
        <v>981</v>
      </c>
      <c r="B382" s="116" t="s">
        <v>971</v>
      </c>
      <c r="C382" s="115"/>
    </row>
    <row r="383" spans="1:7" outlineLevel="1" x14ac:dyDescent="0.35">
      <c r="A383" s="50" t="s">
        <v>982</v>
      </c>
      <c r="B383" s="116" t="s">
        <v>971</v>
      </c>
      <c r="C383" s="115"/>
    </row>
    <row r="384" spans="1:7" outlineLevel="1" x14ac:dyDescent="0.35">
      <c r="A384" s="50" t="s">
        <v>983</v>
      </c>
      <c r="B384" s="116" t="s">
        <v>971</v>
      </c>
      <c r="C384" s="115"/>
    </row>
    <row r="385" spans="1:3" outlineLevel="1" x14ac:dyDescent="0.35">
      <c r="A385" s="50" t="s">
        <v>984</v>
      </c>
      <c r="B385" s="116" t="s">
        <v>971</v>
      </c>
      <c r="C385" s="115"/>
    </row>
    <row r="386" spans="1:3" outlineLevel="1" x14ac:dyDescent="0.35">
      <c r="A386" s="50" t="s">
        <v>985</v>
      </c>
      <c r="B386" s="116" t="s">
        <v>971</v>
      </c>
      <c r="C386" s="115"/>
    </row>
    <row r="387" spans="1:3" outlineLevel="1" x14ac:dyDescent="0.35">
      <c r="A387" s="50" t="s">
        <v>986</v>
      </c>
      <c r="B387" s="116" t="s">
        <v>971</v>
      </c>
      <c r="C387" s="115"/>
    </row>
    <row r="388" spans="1:3" x14ac:dyDescent="0.35">
      <c r="C388" s="115"/>
    </row>
    <row r="389" spans="1:3" x14ac:dyDescent="0.35">
      <c r="C389" s="115"/>
    </row>
    <row r="390" spans="1:3" x14ac:dyDescent="0.35">
      <c r="C390" s="115"/>
    </row>
    <row r="391" spans="1:3" x14ac:dyDescent="0.35">
      <c r="C391" s="115"/>
    </row>
    <row r="392" spans="1:3" x14ac:dyDescent="0.35">
      <c r="C392" s="115"/>
    </row>
    <row r="393" spans="1:3" x14ac:dyDescent="0.35">
      <c r="C393" s="11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25C8B4FF-0678-4D32-97B1-77636E366F88}"/>
    <hyperlink ref="B7" location="'B1. HTT Mortgage Assets'!B166" display="7.A Residential Cover Pool" xr:uid="{FDE7EA35-53B8-484D-82BC-CF7D95E93847}"/>
    <hyperlink ref="B8" location="'B1. HTT Mortgage Assets'!B267" display="7.B Commercial Cover Pool" xr:uid="{F0DB92CD-40FC-4BEA-9205-529C0CC8938E}"/>
    <hyperlink ref="B149" location="'2. Harmonised Glossary'!A9" display="Breakdown by Interest Rate" xr:uid="{82C12EA0-8B9D-4DF8-92AE-5EEE135D1894}"/>
    <hyperlink ref="B179" location="'2. Harmonised Glossary'!A14" display="Non-Performing Loans (NPLs)" xr:uid="{4446A862-61E2-4B3F-AB23-74B9EFB3909E}"/>
    <hyperlink ref="B11" location="'2. Harmonised Glossary'!A12" display="Property Type Information" xr:uid="{6EB1157A-191C-4BE6-BF2A-1000E15C96AE}"/>
    <hyperlink ref="B215" location="'2. Harmonised Glossary'!A288" display="Loan to Value (LTV) Information - Un-indexed" xr:uid="{915D93C9-B229-41A2-9CAD-0E84DA4C2644}"/>
    <hyperlink ref="B237" location="'2. Harmonised Glossary'!A11" display="Loan to Value (LTV) Information - Indexed" xr:uid="{2E40EB3F-4E16-4CFC-B7EE-D1BCCB243264}"/>
    <hyperlink ref="B316" location="'2. Harmonised Glossary'!A11" display="Loan to Value (LTV) Information - Un-indexed" xr:uid="{B4231D25-EEF6-445F-B9DD-C2BD0ED7E357}"/>
    <hyperlink ref="B338" location="'2. Harmonised Glossary'!A11" display="Loan to Value (LTV) Information - Indexed" xr:uid="{E0D5828C-DFD6-4BEE-9163-4F28864DF52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 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EF17-D133-40ED-90ED-1DB993801519}">
  <sheetPr>
    <tabColor rgb="FFE36E00"/>
  </sheetPr>
  <dimension ref="A1:M383"/>
  <sheetViews>
    <sheetView zoomScale="99" zoomScaleNormal="99" workbookViewId="0">
      <selection activeCell="L10" sqref="L10"/>
    </sheetView>
  </sheetViews>
  <sheetFormatPr defaultColWidth="11.453125" defaultRowHeight="14.5" outlineLevelRow="1" x14ac:dyDescent="0.35"/>
  <cols>
    <col min="1" max="1" width="16.36328125" customWidth="1"/>
    <col min="2" max="2" width="89.90625" style="31" bestFit="1" customWidth="1"/>
    <col min="3" max="3" width="134.6328125" style="1" customWidth="1"/>
    <col min="4" max="13" width="11.453125" style="1"/>
  </cols>
  <sheetData>
    <row r="1" spans="1:13" s="140" customFormat="1" ht="31" x14ac:dyDescent="0.35">
      <c r="A1" s="27" t="s">
        <v>987</v>
      </c>
      <c r="B1" s="27"/>
      <c r="C1" s="29" t="s">
        <v>18</v>
      </c>
      <c r="D1" s="139"/>
      <c r="E1" s="139"/>
      <c r="F1" s="139"/>
      <c r="G1" s="139"/>
      <c r="H1" s="139"/>
      <c r="I1" s="139"/>
      <c r="J1" s="139"/>
      <c r="K1" s="139"/>
      <c r="L1" s="139"/>
      <c r="M1" s="139"/>
    </row>
    <row r="2" spans="1:13" x14ac:dyDescent="0.35">
      <c r="B2" s="28"/>
      <c r="C2" s="28"/>
    </row>
    <row r="3" spans="1:13" x14ac:dyDescent="0.35">
      <c r="A3" s="141" t="s">
        <v>988</v>
      </c>
      <c r="B3" s="142"/>
      <c r="C3" s="28"/>
    </row>
    <row r="4" spans="1:13" x14ac:dyDescent="0.35">
      <c r="C4" s="28"/>
    </row>
    <row r="5" spans="1:13" ht="18.5" x14ac:dyDescent="0.35">
      <c r="A5" s="42" t="s">
        <v>29</v>
      </c>
      <c r="B5" s="42" t="s">
        <v>989</v>
      </c>
      <c r="C5" s="143" t="s">
        <v>990</v>
      </c>
    </row>
    <row r="6" spans="1:13" ht="400.5" customHeight="1" x14ac:dyDescent="0.35">
      <c r="A6" s="144" t="s">
        <v>991</v>
      </c>
      <c r="B6" s="45" t="s">
        <v>992</v>
      </c>
      <c r="C6" s="145" t="s">
        <v>993</v>
      </c>
    </row>
    <row r="7" spans="1:13" ht="113.25" customHeight="1" x14ac:dyDescent="0.35">
      <c r="A7" s="144" t="s">
        <v>994</v>
      </c>
      <c r="B7" s="45" t="s">
        <v>995</v>
      </c>
      <c r="C7" s="145" t="s">
        <v>996</v>
      </c>
    </row>
    <row r="8" spans="1:13" ht="72.5" x14ac:dyDescent="0.35">
      <c r="A8" s="144" t="s">
        <v>997</v>
      </c>
      <c r="B8" s="45" t="s">
        <v>998</v>
      </c>
      <c r="C8" s="145" t="s">
        <v>999</v>
      </c>
    </row>
    <row r="9" spans="1:13" ht="43.5" x14ac:dyDescent="0.35">
      <c r="A9" s="144" t="s">
        <v>1000</v>
      </c>
      <c r="B9" s="45" t="s">
        <v>1001</v>
      </c>
      <c r="C9" s="145" t="s">
        <v>1002</v>
      </c>
    </row>
    <row r="10" spans="1:13" ht="44.25" customHeight="1" x14ac:dyDescent="0.35">
      <c r="A10" s="144" t="s">
        <v>1003</v>
      </c>
      <c r="B10" s="45" t="s">
        <v>1004</v>
      </c>
      <c r="C10" s="145" t="s">
        <v>1005</v>
      </c>
    </row>
    <row r="11" spans="1:13" ht="54.75" customHeight="1" x14ac:dyDescent="0.35">
      <c r="A11" s="144" t="s">
        <v>1006</v>
      </c>
      <c r="B11" s="45" t="s">
        <v>1007</v>
      </c>
      <c r="C11" s="145" t="s">
        <v>1008</v>
      </c>
    </row>
    <row r="12" spans="1:13" x14ac:dyDescent="0.35">
      <c r="A12" s="144" t="s">
        <v>1009</v>
      </c>
      <c r="B12" s="45" t="s">
        <v>1010</v>
      </c>
      <c r="C12" s="145" t="s">
        <v>1011</v>
      </c>
    </row>
    <row r="13" spans="1:13" ht="90.75" customHeight="1" x14ac:dyDescent="0.35">
      <c r="A13" s="144" t="s">
        <v>1012</v>
      </c>
      <c r="B13" s="45" t="s">
        <v>1013</v>
      </c>
      <c r="C13" s="145" t="s">
        <v>1014</v>
      </c>
    </row>
    <row r="14" spans="1:13" ht="75.75" customHeight="1" x14ac:dyDescent="0.35">
      <c r="A14" s="144" t="s">
        <v>1015</v>
      </c>
      <c r="B14" s="45" t="s">
        <v>1016</v>
      </c>
      <c r="C14" s="145" t="s">
        <v>1017</v>
      </c>
    </row>
    <row r="15" spans="1:13" x14ac:dyDescent="0.35">
      <c r="A15" s="144" t="s">
        <v>1018</v>
      </c>
      <c r="B15" s="45" t="s">
        <v>1019</v>
      </c>
      <c r="C15" s="145" t="s">
        <v>1020</v>
      </c>
    </row>
    <row r="16" spans="1:13" ht="43.5" x14ac:dyDescent="0.35">
      <c r="A16" s="144" t="s">
        <v>1021</v>
      </c>
      <c r="B16" s="51" t="s">
        <v>1022</v>
      </c>
      <c r="C16" s="145" t="s">
        <v>1023</v>
      </c>
    </row>
    <row r="17" spans="1:3" ht="120.75" customHeight="1" x14ac:dyDescent="0.35">
      <c r="A17" s="144" t="s">
        <v>1024</v>
      </c>
      <c r="B17" s="146" t="s">
        <v>1025</v>
      </c>
      <c r="C17" s="145" t="s">
        <v>1026</v>
      </c>
    </row>
    <row r="18" spans="1:3" x14ac:dyDescent="0.35">
      <c r="A18" s="144" t="s">
        <v>1027</v>
      </c>
      <c r="B18" s="51" t="s">
        <v>1028</v>
      </c>
      <c r="C18" s="145" t="s">
        <v>1029</v>
      </c>
    </row>
    <row r="19" spans="1:3" outlineLevel="1" x14ac:dyDescent="0.35">
      <c r="A19" s="144" t="s">
        <v>1030</v>
      </c>
      <c r="B19" s="47" t="s">
        <v>1031</v>
      </c>
      <c r="C19" s="145" t="s">
        <v>1032</v>
      </c>
    </row>
    <row r="20" spans="1:3" ht="58" outlineLevel="1" x14ac:dyDescent="0.35">
      <c r="A20" s="144" t="s">
        <v>1033</v>
      </c>
      <c r="B20" s="147" t="s">
        <v>1034</v>
      </c>
      <c r="C20" s="145" t="s">
        <v>1035</v>
      </c>
    </row>
    <row r="21" spans="1:3" ht="29" outlineLevel="1" x14ac:dyDescent="0.35">
      <c r="A21" s="144" t="s">
        <v>1036</v>
      </c>
      <c r="B21" s="147" t="s">
        <v>1037</v>
      </c>
      <c r="C21" s="145" t="s">
        <v>1038</v>
      </c>
    </row>
    <row r="22" spans="1:3" outlineLevel="1" x14ac:dyDescent="0.35">
      <c r="A22" s="144" t="s">
        <v>1039</v>
      </c>
      <c r="B22" s="147"/>
      <c r="C22" s="31"/>
    </row>
    <row r="23" spans="1:3" outlineLevel="1" x14ac:dyDescent="0.35">
      <c r="A23" s="144" t="s">
        <v>1040</v>
      </c>
      <c r="B23" s="147"/>
      <c r="C23" s="31"/>
    </row>
    <row r="24" spans="1:3" ht="18.5" x14ac:dyDescent="0.35">
      <c r="A24" s="42"/>
      <c r="B24" s="42" t="s">
        <v>1041</v>
      </c>
      <c r="C24" s="143" t="s">
        <v>1042</v>
      </c>
    </row>
    <row r="25" spans="1:3" x14ac:dyDescent="0.35">
      <c r="A25" s="144" t="s">
        <v>1043</v>
      </c>
      <c r="B25" s="51" t="s">
        <v>1044</v>
      </c>
      <c r="C25" s="31" t="s">
        <v>71</v>
      </c>
    </row>
    <row r="26" spans="1:3" x14ac:dyDescent="0.35">
      <c r="A26" s="144" t="s">
        <v>1045</v>
      </c>
      <c r="B26" s="51" t="s">
        <v>1046</v>
      </c>
      <c r="C26" s="31" t="s">
        <v>118</v>
      </c>
    </row>
    <row r="27" spans="1:3" x14ac:dyDescent="0.35">
      <c r="A27" s="144" t="s">
        <v>1047</v>
      </c>
      <c r="B27" s="51" t="s">
        <v>1048</v>
      </c>
      <c r="C27" s="31" t="s">
        <v>1049</v>
      </c>
    </row>
    <row r="28" spans="1:3" outlineLevel="1" x14ac:dyDescent="0.35">
      <c r="A28" s="144" t="s">
        <v>1050</v>
      </c>
      <c r="B28" s="49"/>
      <c r="C28" s="31"/>
    </row>
    <row r="29" spans="1:3" outlineLevel="1" x14ac:dyDescent="0.35">
      <c r="A29" s="144" t="s">
        <v>1051</v>
      </c>
      <c r="B29" s="49"/>
      <c r="C29" s="31"/>
    </row>
    <row r="30" spans="1:3" outlineLevel="1" x14ac:dyDescent="0.35">
      <c r="A30" s="144" t="s">
        <v>1052</v>
      </c>
      <c r="B30" s="51"/>
      <c r="C30" s="31"/>
    </row>
    <row r="31" spans="1:3" ht="18.5" x14ac:dyDescent="0.35">
      <c r="A31" s="42"/>
      <c r="B31" s="42" t="s">
        <v>1053</v>
      </c>
      <c r="C31" s="143" t="s">
        <v>990</v>
      </c>
    </row>
    <row r="32" spans="1:3" ht="262.5" customHeight="1" x14ac:dyDescent="0.35">
      <c r="A32" s="144" t="s">
        <v>1054</v>
      </c>
      <c r="B32" s="45" t="s">
        <v>1055</v>
      </c>
      <c r="C32" s="145" t="s">
        <v>1056</v>
      </c>
    </row>
    <row r="33" spans="1:3" ht="232" x14ac:dyDescent="0.35">
      <c r="A33" s="144" t="s">
        <v>1057</v>
      </c>
      <c r="B33" s="132" t="s">
        <v>1058</v>
      </c>
      <c r="C33" s="148" t="s">
        <v>1059</v>
      </c>
    </row>
    <row r="34" spans="1:3" x14ac:dyDescent="0.35">
      <c r="A34" s="144" t="s">
        <v>1060</v>
      </c>
      <c r="B34" s="49"/>
    </row>
    <row r="35" spans="1:3" x14ac:dyDescent="0.35">
      <c r="A35" s="144" t="s">
        <v>1061</v>
      </c>
      <c r="B35" s="49"/>
    </row>
    <row r="36" spans="1:3" x14ac:dyDescent="0.35">
      <c r="A36" s="144" t="s">
        <v>1062</v>
      </c>
      <c r="B36" s="49"/>
    </row>
    <row r="37" spans="1:3" x14ac:dyDescent="0.35">
      <c r="A37" s="144" t="s">
        <v>1063</v>
      </c>
      <c r="B37" s="49"/>
    </row>
    <row r="38" spans="1:3" x14ac:dyDescent="0.35">
      <c r="B38" s="49"/>
    </row>
    <row r="39" spans="1:3" ht="72.5" x14ac:dyDescent="0.35">
      <c r="B39" s="51" t="s">
        <v>1064</v>
      </c>
    </row>
    <row r="40" spans="1:3" x14ac:dyDescent="0.35">
      <c r="B40" s="49"/>
    </row>
    <row r="41" spans="1:3" x14ac:dyDescent="0.35">
      <c r="B41" s="49"/>
    </row>
    <row r="42" spans="1:3" x14ac:dyDescent="0.35">
      <c r="B42" s="49"/>
    </row>
    <row r="43" spans="1:3" x14ac:dyDescent="0.35">
      <c r="B43" s="49"/>
    </row>
    <row r="44" spans="1:3" x14ac:dyDescent="0.35">
      <c r="B44" s="49"/>
    </row>
    <row r="45" spans="1:3" x14ac:dyDescent="0.35">
      <c r="B45" s="49"/>
    </row>
    <row r="46" spans="1:3" x14ac:dyDescent="0.35">
      <c r="B46" s="49"/>
    </row>
    <row r="47" spans="1:3" x14ac:dyDescent="0.35">
      <c r="B47" s="49"/>
    </row>
    <row r="48" spans="1:3" x14ac:dyDescent="0.35">
      <c r="B48" s="49"/>
    </row>
    <row r="49" spans="2:2" x14ac:dyDescent="0.35">
      <c r="B49" s="49"/>
    </row>
    <row r="50" spans="2:2" x14ac:dyDescent="0.35">
      <c r="B50" s="49"/>
    </row>
    <row r="51" spans="2:2" x14ac:dyDescent="0.35">
      <c r="B51" s="49"/>
    </row>
    <row r="52" spans="2:2" x14ac:dyDescent="0.35">
      <c r="B52" s="49"/>
    </row>
    <row r="53" spans="2:2" x14ac:dyDescent="0.35">
      <c r="B53" s="49"/>
    </row>
    <row r="54" spans="2:2" x14ac:dyDescent="0.35">
      <c r="B54" s="49"/>
    </row>
    <row r="55" spans="2:2" x14ac:dyDescent="0.35">
      <c r="B55" s="49"/>
    </row>
    <row r="56" spans="2:2" x14ac:dyDescent="0.35">
      <c r="B56" s="49"/>
    </row>
    <row r="57" spans="2:2" x14ac:dyDescent="0.35">
      <c r="B57" s="49"/>
    </row>
    <row r="58" spans="2:2" x14ac:dyDescent="0.35">
      <c r="B58" s="49"/>
    </row>
    <row r="59" spans="2:2" x14ac:dyDescent="0.35">
      <c r="B59" s="49"/>
    </row>
    <row r="60" spans="2:2" x14ac:dyDescent="0.35">
      <c r="B60" s="49"/>
    </row>
    <row r="61" spans="2:2" x14ac:dyDescent="0.35">
      <c r="B61" s="49"/>
    </row>
    <row r="62" spans="2:2" x14ac:dyDescent="0.35">
      <c r="B62" s="49"/>
    </row>
    <row r="63" spans="2:2" x14ac:dyDescent="0.35">
      <c r="B63" s="49"/>
    </row>
    <row r="64" spans="2:2" x14ac:dyDescent="0.35">
      <c r="B64" s="49"/>
    </row>
    <row r="65" spans="2:2" x14ac:dyDescent="0.35">
      <c r="B65" s="49"/>
    </row>
    <row r="66" spans="2:2" x14ac:dyDescent="0.35">
      <c r="B66" s="49"/>
    </row>
    <row r="67" spans="2:2" x14ac:dyDescent="0.35">
      <c r="B67" s="49"/>
    </row>
    <row r="68" spans="2:2" x14ac:dyDescent="0.35">
      <c r="B68" s="49"/>
    </row>
    <row r="69" spans="2:2" x14ac:dyDescent="0.35">
      <c r="B69" s="49"/>
    </row>
    <row r="70" spans="2:2" x14ac:dyDescent="0.35">
      <c r="B70" s="49"/>
    </row>
    <row r="71" spans="2:2" x14ac:dyDescent="0.35">
      <c r="B71" s="49"/>
    </row>
    <row r="72" spans="2:2" x14ac:dyDescent="0.35">
      <c r="B72" s="49"/>
    </row>
    <row r="73" spans="2:2" x14ac:dyDescent="0.35">
      <c r="B73" s="49"/>
    </row>
    <row r="74" spans="2:2" x14ac:dyDescent="0.35">
      <c r="B74" s="49"/>
    </row>
    <row r="75" spans="2:2" x14ac:dyDescent="0.35">
      <c r="B75" s="49"/>
    </row>
    <row r="76" spans="2:2" x14ac:dyDescent="0.35">
      <c r="B76" s="49"/>
    </row>
    <row r="77" spans="2:2" x14ac:dyDescent="0.35">
      <c r="B77" s="49"/>
    </row>
    <row r="78" spans="2:2" x14ac:dyDescent="0.35">
      <c r="B78" s="49"/>
    </row>
    <row r="79" spans="2:2" x14ac:dyDescent="0.35">
      <c r="B79" s="49"/>
    </row>
    <row r="80" spans="2:2" x14ac:dyDescent="0.35">
      <c r="B80" s="49"/>
    </row>
    <row r="81" spans="2:2" x14ac:dyDescent="0.35">
      <c r="B81" s="49"/>
    </row>
    <row r="82" spans="2:2" x14ac:dyDescent="0.35">
      <c r="B82" s="49"/>
    </row>
    <row r="83" spans="2:2" x14ac:dyDescent="0.35">
      <c r="B83" s="28"/>
    </row>
    <row r="84" spans="2:2" x14ac:dyDescent="0.35">
      <c r="B84" s="28"/>
    </row>
    <row r="85" spans="2:2" x14ac:dyDescent="0.35">
      <c r="B85" s="28"/>
    </row>
    <row r="86" spans="2:2" x14ac:dyDescent="0.35">
      <c r="B86" s="28"/>
    </row>
    <row r="87" spans="2:2" x14ac:dyDescent="0.35">
      <c r="B87" s="28"/>
    </row>
    <row r="88" spans="2:2" x14ac:dyDescent="0.35">
      <c r="B88" s="28"/>
    </row>
    <row r="89" spans="2:2" x14ac:dyDescent="0.35">
      <c r="B89" s="28"/>
    </row>
    <row r="90" spans="2:2" x14ac:dyDescent="0.35">
      <c r="B90" s="28"/>
    </row>
    <row r="91" spans="2:2" x14ac:dyDescent="0.35">
      <c r="B91" s="28"/>
    </row>
    <row r="92" spans="2:2" x14ac:dyDescent="0.35">
      <c r="B92" s="28"/>
    </row>
    <row r="93" spans="2:2" x14ac:dyDescent="0.35">
      <c r="B93" s="49"/>
    </row>
    <row r="94" spans="2:2" x14ac:dyDescent="0.35">
      <c r="B94" s="49"/>
    </row>
    <row r="95" spans="2:2" x14ac:dyDescent="0.35">
      <c r="B95" s="49"/>
    </row>
    <row r="96" spans="2:2" x14ac:dyDescent="0.35">
      <c r="B96" s="49"/>
    </row>
    <row r="97" spans="2:2" x14ac:dyDescent="0.35">
      <c r="B97" s="49"/>
    </row>
    <row r="98" spans="2:2" x14ac:dyDescent="0.35">
      <c r="B98" s="49"/>
    </row>
    <row r="99" spans="2:2" x14ac:dyDescent="0.35">
      <c r="B99" s="49"/>
    </row>
    <row r="100" spans="2:2" x14ac:dyDescent="0.35">
      <c r="B100" s="49"/>
    </row>
    <row r="101" spans="2:2" x14ac:dyDescent="0.35">
      <c r="B101" s="77"/>
    </row>
    <row r="102" spans="2:2" x14ac:dyDescent="0.35">
      <c r="B102" s="49"/>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49"/>
    </row>
    <row r="114" spans="2:2" x14ac:dyDescent="0.35">
      <c r="B114" s="49"/>
    </row>
    <row r="115" spans="2:2" x14ac:dyDescent="0.35">
      <c r="B115" s="49"/>
    </row>
    <row r="116" spans="2:2" x14ac:dyDescent="0.35">
      <c r="B116" s="49"/>
    </row>
    <row r="117" spans="2:2" x14ac:dyDescent="0.35">
      <c r="B117" s="49"/>
    </row>
    <row r="118" spans="2:2" x14ac:dyDescent="0.35">
      <c r="B118" s="49"/>
    </row>
    <row r="120" spans="2:2" x14ac:dyDescent="0.35">
      <c r="B120" s="49"/>
    </row>
    <row r="121" spans="2:2" x14ac:dyDescent="0.35">
      <c r="B121" s="49"/>
    </row>
    <row r="122" spans="2:2" x14ac:dyDescent="0.35">
      <c r="B122" s="49"/>
    </row>
    <row r="127" spans="2:2" x14ac:dyDescent="0.35">
      <c r="B127" s="37"/>
    </row>
    <row r="128" spans="2:2" x14ac:dyDescent="0.35">
      <c r="B128" s="149"/>
    </row>
    <row r="134" spans="2:2" x14ac:dyDescent="0.35">
      <c r="B134" s="51"/>
    </row>
    <row r="135" spans="2:2" x14ac:dyDescent="0.35">
      <c r="B135" s="49"/>
    </row>
    <row r="137" spans="2:2" x14ac:dyDescent="0.35">
      <c r="B137" s="49"/>
    </row>
    <row r="138" spans="2:2" x14ac:dyDescent="0.35">
      <c r="B138" s="49"/>
    </row>
    <row r="139" spans="2:2" x14ac:dyDescent="0.35">
      <c r="B139" s="49"/>
    </row>
    <row r="140" spans="2:2" x14ac:dyDescent="0.35">
      <c r="B140" s="49"/>
    </row>
    <row r="141" spans="2:2" x14ac:dyDescent="0.35">
      <c r="B141" s="49"/>
    </row>
    <row r="142" spans="2:2" x14ac:dyDescent="0.35">
      <c r="B142" s="49"/>
    </row>
    <row r="143" spans="2:2" x14ac:dyDescent="0.35">
      <c r="B143" s="49"/>
    </row>
    <row r="144" spans="2:2" x14ac:dyDescent="0.35">
      <c r="B144" s="49"/>
    </row>
    <row r="145" spans="2:2" x14ac:dyDescent="0.35">
      <c r="B145" s="49"/>
    </row>
    <row r="146" spans="2:2" x14ac:dyDescent="0.35">
      <c r="B146" s="49"/>
    </row>
    <row r="147" spans="2:2" x14ac:dyDescent="0.35">
      <c r="B147" s="49"/>
    </row>
    <row r="148" spans="2:2" x14ac:dyDescent="0.35">
      <c r="B148" s="49"/>
    </row>
    <row r="245" spans="2:2" x14ac:dyDescent="0.35">
      <c r="B245" s="45"/>
    </row>
    <row r="246" spans="2:2" x14ac:dyDescent="0.35">
      <c r="B246" s="49"/>
    </row>
    <row r="247" spans="2:2" x14ac:dyDescent="0.35">
      <c r="B247" s="49"/>
    </row>
    <row r="250" spans="2:2" x14ac:dyDescent="0.35">
      <c r="B250" s="49"/>
    </row>
    <row r="266" spans="2:2" x14ac:dyDescent="0.35">
      <c r="B266" s="45"/>
    </row>
    <row r="296" spans="2:2" x14ac:dyDescent="0.35">
      <c r="B296" s="37"/>
    </row>
    <row r="297" spans="2:2" x14ac:dyDescent="0.35">
      <c r="B297" s="49"/>
    </row>
    <row r="299" spans="2:2" x14ac:dyDescent="0.35">
      <c r="B299" s="49"/>
    </row>
    <row r="300" spans="2:2" x14ac:dyDescent="0.35">
      <c r="B300" s="49"/>
    </row>
    <row r="301" spans="2:2" x14ac:dyDescent="0.35">
      <c r="B301" s="49"/>
    </row>
    <row r="302" spans="2:2" x14ac:dyDescent="0.35">
      <c r="B302" s="49"/>
    </row>
    <row r="303" spans="2:2" x14ac:dyDescent="0.35">
      <c r="B303" s="49"/>
    </row>
    <row r="304" spans="2:2" x14ac:dyDescent="0.35">
      <c r="B304" s="49"/>
    </row>
    <row r="305" spans="2:2" x14ac:dyDescent="0.35">
      <c r="B305" s="49"/>
    </row>
    <row r="306" spans="2:2" x14ac:dyDescent="0.35">
      <c r="B306" s="49"/>
    </row>
    <row r="307" spans="2:2" x14ac:dyDescent="0.35">
      <c r="B307" s="49"/>
    </row>
    <row r="308" spans="2:2" x14ac:dyDescent="0.35">
      <c r="B308" s="49"/>
    </row>
    <row r="309" spans="2:2" x14ac:dyDescent="0.35">
      <c r="B309" s="49"/>
    </row>
    <row r="310" spans="2:2" x14ac:dyDescent="0.35">
      <c r="B310" s="49"/>
    </row>
    <row r="322" spans="2:2" x14ac:dyDescent="0.35">
      <c r="B322" s="49"/>
    </row>
    <row r="323" spans="2:2" x14ac:dyDescent="0.35">
      <c r="B323" s="49"/>
    </row>
    <row r="324" spans="2:2" x14ac:dyDescent="0.35">
      <c r="B324" s="49"/>
    </row>
    <row r="325" spans="2:2" x14ac:dyDescent="0.35">
      <c r="B325" s="49"/>
    </row>
    <row r="326" spans="2:2" x14ac:dyDescent="0.35">
      <c r="B326" s="49"/>
    </row>
    <row r="327" spans="2:2" x14ac:dyDescent="0.35">
      <c r="B327" s="49"/>
    </row>
    <row r="328" spans="2:2" x14ac:dyDescent="0.35">
      <c r="B328" s="49"/>
    </row>
    <row r="329" spans="2:2" x14ac:dyDescent="0.35">
      <c r="B329" s="49"/>
    </row>
    <row r="330" spans="2:2" x14ac:dyDescent="0.35">
      <c r="B330" s="49"/>
    </row>
    <row r="332" spans="2:2" x14ac:dyDescent="0.35">
      <c r="B332" s="49"/>
    </row>
    <row r="333" spans="2:2" x14ac:dyDescent="0.35">
      <c r="B333" s="49"/>
    </row>
    <row r="334" spans="2:2" x14ac:dyDescent="0.35">
      <c r="B334" s="49"/>
    </row>
    <row r="335" spans="2:2" x14ac:dyDescent="0.35">
      <c r="B335" s="49"/>
    </row>
    <row r="336" spans="2:2" x14ac:dyDescent="0.35">
      <c r="B336" s="49"/>
    </row>
    <row r="338" spans="2:2" x14ac:dyDescent="0.35">
      <c r="B338" s="49"/>
    </row>
    <row r="341" spans="2:2" x14ac:dyDescent="0.35">
      <c r="B341" s="49"/>
    </row>
    <row r="344" spans="2:2" x14ac:dyDescent="0.35">
      <c r="B344" s="49"/>
    </row>
    <row r="345" spans="2:2" x14ac:dyDescent="0.35">
      <c r="B345" s="49"/>
    </row>
    <row r="346" spans="2:2" x14ac:dyDescent="0.35">
      <c r="B346" s="49"/>
    </row>
    <row r="347" spans="2:2" x14ac:dyDescent="0.35">
      <c r="B347" s="49"/>
    </row>
    <row r="348" spans="2:2" x14ac:dyDescent="0.35">
      <c r="B348" s="49"/>
    </row>
    <row r="349" spans="2:2" x14ac:dyDescent="0.35">
      <c r="B349" s="49"/>
    </row>
    <row r="350" spans="2:2" x14ac:dyDescent="0.35">
      <c r="B350" s="49"/>
    </row>
    <row r="351" spans="2:2" x14ac:dyDescent="0.35">
      <c r="B351" s="49"/>
    </row>
    <row r="352" spans="2:2" x14ac:dyDescent="0.35">
      <c r="B352" s="49"/>
    </row>
    <row r="353" spans="2:2" x14ac:dyDescent="0.35">
      <c r="B353" s="49"/>
    </row>
    <row r="354" spans="2:2" x14ac:dyDescent="0.35">
      <c r="B354" s="49"/>
    </row>
    <row r="355" spans="2:2" x14ac:dyDescent="0.35">
      <c r="B355" s="49"/>
    </row>
    <row r="356" spans="2:2" x14ac:dyDescent="0.35">
      <c r="B356" s="49"/>
    </row>
    <row r="357" spans="2:2" x14ac:dyDescent="0.35">
      <c r="B357" s="49"/>
    </row>
    <row r="358" spans="2:2" x14ac:dyDescent="0.35">
      <c r="B358" s="49"/>
    </row>
    <row r="359" spans="2:2" x14ac:dyDescent="0.35">
      <c r="B359" s="49"/>
    </row>
    <row r="360" spans="2:2" x14ac:dyDescent="0.35">
      <c r="B360" s="49"/>
    </row>
    <row r="361" spans="2:2" x14ac:dyDescent="0.35">
      <c r="B361" s="49"/>
    </row>
    <row r="362" spans="2:2" x14ac:dyDescent="0.35">
      <c r="B362" s="49"/>
    </row>
    <row r="366" spans="2:2" x14ac:dyDescent="0.35">
      <c r="B366" s="37"/>
    </row>
    <row r="383" spans="2:2" x14ac:dyDescent="0.35">
      <c r="B383" s="15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EBFF5-5E84-408F-B8C6-763785A1B37C}">
  <sheetPr>
    <tabColor theme="4" tint="-0.249977111117893"/>
    <pageSetUpPr fitToPage="1"/>
  </sheetPr>
  <dimension ref="A1:R420"/>
  <sheetViews>
    <sheetView showRuler="0" view="pageLayout" topLeftCell="B1" zoomScale="80" zoomScaleNormal="70" zoomScaleSheetLayoutView="40" zoomScalePageLayoutView="80" workbookViewId="0">
      <selection activeCell="J73" sqref="J73"/>
    </sheetView>
  </sheetViews>
  <sheetFormatPr defaultRowHeight="12.5" x14ac:dyDescent="0.25"/>
  <cols>
    <col min="1" max="1" width="6.36328125" style="151" hidden="1" customWidth="1"/>
    <col min="2" max="2" width="21.6328125" style="154" customWidth="1"/>
    <col min="3" max="3" width="8.453125" style="154" customWidth="1"/>
    <col min="4" max="4" width="29.6328125" style="154" customWidth="1"/>
    <col min="5" max="5" width="34.453125" style="154" customWidth="1"/>
    <col min="6" max="6" width="26.36328125" style="154" customWidth="1"/>
    <col min="7" max="7" width="24" style="154" customWidth="1"/>
    <col min="8" max="8" width="28" style="154" bestFit="1" customWidth="1"/>
    <col min="9" max="9" width="30.08984375" style="154" customWidth="1"/>
    <col min="10" max="10" width="33.453125" style="154" customWidth="1"/>
    <col min="11" max="11" width="28.453125" style="154" customWidth="1"/>
    <col min="12" max="12" width="26.54296875" style="154" bestFit="1" customWidth="1"/>
    <col min="13" max="13" width="26.36328125" style="154" customWidth="1"/>
    <col min="14" max="14" width="8.90625" style="154" hidden="1" customWidth="1"/>
    <col min="15" max="15" width="0" style="154" hidden="1" customWidth="1"/>
    <col min="16" max="16" width="11" style="154" bestFit="1" customWidth="1"/>
    <col min="17" max="18" width="22.08984375" style="154" bestFit="1" customWidth="1"/>
    <col min="19" max="254" width="8.7265625" style="154"/>
    <col min="255" max="255" width="11.54296875" style="154" customWidth="1"/>
    <col min="256" max="256" width="20.54296875" style="154" customWidth="1"/>
    <col min="257" max="257" width="6" style="154" customWidth="1"/>
    <col min="258" max="258" width="20.6328125" style="154" customWidth="1"/>
    <col min="259" max="259" width="20.36328125" style="154" customWidth="1"/>
    <col min="260" max="260" width="21.6328125" style="154" customWidth="1"/>
    <col min="261" max="261" width="20.6328125" style="154" customWidth="1"/>
    <col min="262" max="262" width="22.6328125" style="154" bestFit="1" customWidth="1"/>
    <col min="263" max="263" width="24.08984375" style="154" customWidth="1"/>
    <col min="264" max="264" width="27.08984375" style="154" customWidth="1"/>
    <col min="265" max="265" width="20.6328125" style="154" customWidth="1"/>
    <col min="266" max="266" width="20.90625" style="154" customWidth="1"/>
    <col min="267" max="267" width="20.36328125" style="154" customWidth="1"/>
    <col min="268" max="268" width="8.90625" style="154" customWidth="1"/>
    <col min="269" max="269" width="8.7265625" style="154"/>
    <col min="270" max="270" width="11" style="154" bestFit="1" customWidth="1"/>
    <col min="271" max="510" width="8.7265625" style="154"/>
    <col min="511" max="511" width="11.54296875" style="154" customWidth="1"/>
    <col min="512" max="512" width="20.54296875" style="154" customWidth="1"/>
    <col min="513" max="513" width="6" style="154" customWidth="1"/>
    <col min="514" max="514" width="20.6328125" style="154" customWidth="1"/>
    <col min="515" max="515" width="20.36328125" style="154" customWidth="1"/>
    <col min="516" max="516" width="21.6328125" style="154" customWidth="1"/>
    <col min="517" max="517" width="20.6328125" style="154" customWidth="1"/>
    <col min="518" max="518" width="22.6328125" style="154" bestFit="1" customWidth="1"/>
    <col min="519" max="519" width="24.08984375" style="154" customWidth="1"/>
    <col min="520" max="520" width="27.08984375" style="154" customWidth="1"/>
    <col min="521" max="521" width="20.6328125" style="154" customWidth="1"/>
    <col min="522" max="522" width="20.90625" style="154" customWidth="1"/>
    <col min="523" max="523" width="20.36328125" style="154" customWidth="1"/>
    <col min="524" max="524" width="8.90625" style="154" customWidth="1"/>
    <col min="525" max="525" width="8.7265625" style="154"/>
    <col min="526" max="526" width="11" style="154" bestFit="1" customWidth="1"/>
    <col min="527" max="766" width="8.7265625" style="154"/>
    <col min="767" max="767" width="11.54296875" style="154" customWidth="1"/>
    <col min="768" max="768" width="20.54296875" style="154" customWidth="1"/>
    <col min="769" max="769" width="6" style="154" customWidth="1"/>
    <col min="770" max="770" width="20.6328125" style="154" customWidth="1"/>
    <col min="771" max="771" width="20.36328125" style="154" customWidth="1"/>
    <col min="772" max="772" width="21.6328125" style="154" customWidth="1"/>
    <col min="773" max="773" width="20.6328125" style="154" customWidth="1"/>
    <col min="774" max="774" width="22.6328125" style="154" bestFit="1" customWidth="1"/>
    <col min="775" max="775" width="24.08984375" style="154" customWidth="1"/>
    <col min="776" max="776" width="27.08984375" style="154" customWidth="1"/>
    <col min="777" max="777" width="20.6328125" style="154" customWidth="1"/>
    <col min="778" max="778" width="20.90625" style="154" customWidth="1"/>
    <col min="779" max="779" width="20.36328125" style="154" customWidth="1"/>
    <col min="780" max="780" width="8.90625" style="154" customWidth="1"/>
    <col min="781" max="781" width="8.7265625" style="154"/>
    <col min="782" max="782" width="11" style="154" bestFit="1" customWidth="1"/>
    <col min="783" max="1022" width="8.7265625" style="154"/>
    <col min="1023" max="1023" width="11.54296875" style="154" customWidth="1"/>
    <col min="1024" max="1024" width="20.54296875" style="154" customWidth="1"/>
    <col min="1025" max="1025" width="6" style="154" customWidth="1"/>
    <col min="1026" max="1026" width="20.6328125" style="154" customWidth="1"/>
    <col min="1027" max="1027" width="20.36328125" style="154" customWidth="1"/>
    <col min="1028" max="1028" width="21.6328125" style="154" customWidth="1"/>
    <col min="1029" max="1029" width="20.6328125" style="154" customWidth="1"/>
    <col min="1030" max="1030" width="22.6328125" style="154" bestFit="1" customWidth="1"/>
    <col min="1031" max="1031" width="24.08984375" style="154" customWidth="1"/>
    <col min="1032" max="1032" width="27.08984375" style="154" customWidth="1"/>
    <col min="1033" max="1033" width="20.6328125" style="154" customWidth="1"/>
    <col min="1034" max="1034" width="20.90625" style="154" customWidth="1"/>
    <col min="1035" max="1035" width="20.36328125" style="154" customWidth="1"/>
    <col min="1036" max="1036" width="8.90625" style="154" customWidth="1"/>
    <col min="1037" max="1037" width="8.7265625" style="154"/>
    <col min="1038" max="1038" width="11" style="154" bestFit="1" customWidth="1"/>
    <col min="1039" max="1278" width="8.7265625" style="154"/>
    <col min="1279" max="1279" width="11.54296875" style="154" customWidth="1"/>
    <col min="1280" max="1280" width="20.54296875" style="154" customWidth="1"/>
    <col min="1281" max="1281" width="6" style="154" customWidth="1"/>
    <col min="1282" max="1282" width="20.6328125" style="154" customWidth="1"/>
    <col min="1283" max="1283" width="20.36328125" style="154" customWidth="1"/>
    <col min="1284" max="1284" width="21.6328125" style="154" customWidth="1"/>
    <col min="1285" max="1285" width="20.6328125" style="154" customWidth="1"/>
    <col min="1286" max="1286" width="22.6328125" style="154" bestFit="1" customWidth="1"/>
    <col min="1287" max="1287" width="24.08984375" style="154" customWidth="1"/>
    <col min="1288" max="1288" width="27.08984375" style="154" customWidth="1"/>
    <col min="1289" max="1289" width="20.6328125" style="154" customWidth="1"/>
    <col min="1290" max="1290" width="20.90625" style="154" customWidth="1"/>
    <col min="1291" max="1291" width="20.36328125" style="154" customWidth="1"/>
    <col min="1292" max="1292" width="8.90625" style="154" customWidth="1"/>
    <col min="1293" max="1293" width="8.7265625" style="154"/>
    <col min="1294" max="1294" width="11" style="154" bestFit="1" customWidth="1"/>
    <col min="1295" max="1534" width="8.7265625" style="154"/>
    <col min="1535" max="1535" width="11.54296875" style="154" customWidth="1"/>
    <col min="1536" max="1536" width="20.54296875" style="154" customWidth="1"/>
    <col min="1537" max="1537" width="6" style="154" customWidth="1"/>
    <col min="1538" max="1538" width="20.6328125" style="154" customWidth="1"/>
    <col min="1539" max="1539" width="20.36328125" style="154" customWidth="1"/>
    <col min="1540" max="1540" width="21.6328125" style="154" customWidth="1"/>
    <col min="1541" max="1541" width="20.6328125" style="154" customWidth="1"/>
    <col min="1542" max="1542" width="22.6328125" style="154" bestFit="1" customWidth="1"/>
    <col min="1543" max="1543" width="24.08984375" style="154" customWidth="1"/>
    <col min="1544" max="1544" width="27.08984375" style="154" customWidth="1"/>
    <col min="1545" max="1545" width="20.6328125" style="154" customWidth="1"/>
    <col min="1546" max="1546" width="20.90625" style="154" customWidth="1"/>
    <col min="1547" max="1547" width="20.36328125" style="154" customWidth="1"/>
    <col min="1548" max="1548" width="8.90625" style="154" customWidth="1"/>
    <col min="1549" max="1549" width="8.7265625" style="154"/>
    <col min="1550" max="1550" width="11" style="154" bestFit="1" customWidth="1"/>
    <col min="1551" max="1790" width="8.7265625" style="154"/>
    <col min="1791" max="1791" width="11.54296875" style="154" customWidth="1"/>
    <col min="1792" max="1792" width="20.54296875" style="154" customWidth="1"/>
    <col min="1793" max="1793" width="6" style="154" customWidth="1"/>
    <col min="1794" max="1794" width="20.6328125" style="154" customWidth="1"/>
    <col min="1795" max="1795" width="20.36328125" style="154" customWidth="1"/>
    <col min="1796" max="1796" width="21.6328125" style="154" customWidth="1"/>
    <col min="1797" max="1797" width="20.6328125" style="154" customWidth="1"/>
    <col min="1798" max="1798" width="22.6328125" style="154" bestFit="1" customWidth="1"/>
    <col min="1799" max="1799" width="24.08984375" style="154" customWidth="1"/>
    <col min="1800" max="1800" width="27.08984375" style="154" customWidth="1"/>
    <col min="1801" max="1801" width="20.6328125" style="154" customWidth="1"/>
    <col min="1802" max="1802" width="20.90625" style="154" customWidth="1"/>
    <col min="1803" max="1803" width="20.36328125" style="154" customWidth="1"/>
    <col min="1804" max="1804" width="8.90625" style="154" customWidth="1"/>
    <col min="1805" max="1805" width="8.7265625" style="154"/>
    <col min="1806" max="1806" width="11" style="154" bestFit="1" customWidth="1"/>
    <col min="1807" max="2046" width="8.7265625" style="154"/>
    <col min="2047" max="2047" width="11.54296875" style="154" customWidth="1"/>
    <col min="2048" max="2048" width="20.54296875" style="154" customWidth="1"/>
    <col min="2049" max="2049" width="6" style="154" customWidth="1"/>
    <col min="2050" max="2050" width="20.6328125" style="154" customWidth="1"/>
    <col min="2051" max="2051" width="20.36328125" style="154" customWidth="1"/>
    <col min="2052" max="2052" width="21.6328125" style="154" customWidth="1"/>
    <col min="2053" max="2053" width="20.6328125" style="154" customWidth="1"/>
    <col min="2054" max="2054" width="22.6328125" style="154" bestFit="1" customWidth="1"/>
    <col min="2055" max="2055" width="24.08984375" style="154" customWidth="1"/>
    <col min="2056" max="2056" width="27.08984375" style="154" customWidth="1"/>
    <col min="2057" max="2057" width="20.6328125" style="154" customWidth="1"/>
    <col min="2058" max="2058" width="20.90625" style="154" customWidth="1"/>
    <col min="2059" max="2059" width="20.36328125" style="154" customWidth="1"/>
    <col min="2060" max="2060" width="8.90625" style="154" customWidth="1"/>
    <col min="2061" max="2061" width="8.7265625" style="154"/>
    <col min="2062" max="2062" width="11" style="154" bestFit="1" customWidth="1"/>
    <col min="2063" max="2302" width="8.7265625" style="154"/>
    <col min="2303" max="2303" width="11.54296875" style="154" customWidth="1"/>
    <col min="2304" max="2304" width="20.54296875" style="154" customWidth="1"/>
    <col min="2305" max="2305" width="6" style="154" customWidth="1"/>
    <col min="2306" max="2306" width="20.6328125" style="154" customWidth="1"/>
    <col min="2307" max="2307" width="20.36328125" style="154" customWidth="1"/>
    <col min="2308" max="2308" width="21.6328125" style="154" customWidth="1"/>
    <col min="2309" max="2309" width="20.6328125" style="154" customWidth="1"/>
    <col min="2310" max="2310" width="22.6328125" style="154" bestFit="1" customWidth="1"/>
    <col min="2311" max="2311" width="24.08984375" style="154" customWidth="1"/>
    <col min="2312" max="2312" width="27.08984375" style="154" customWidth="1"/>
    <col min="2313" max="2313" width="20.6328125" style="154" customWidth="1"/>
    <col min="2314" max="2314" width="20.90625" style="154" customWidth="1"/>
    <col min="2315" max="2315" width="20.36328125" style="154" customWidth="1"/>
    <col min="2316" max="2316" width="8.90625" style="154" customWidth="1"/>
    <col min="2317" max="2317" width="8.7265625" style="154"/>
    <col min="2318" max="2318" width="11" style="154" bestFit="1" customWidth="1"/>
    <col min="2319" max="2558" width="8.7265625" style="154"/>
    <col min="2559" max="2559" width="11.54296875" style="154" customWidth="1"/>
    <col min="2560" max="2560" width="20.54296875" style="154" customWidth="1"/>
    <col min="2561" max="2561" width="6" style="154" customWidth="1"/>
    <col min="2562" max="2562" width="20.6328125" style="154" customWidth="1"/>
    <col min="2563" max="2563" width="20.36328125" style="154" customWidth="1"/>
    <col min="2564" max="2564" width="21.6328125" style="154" customWidth="1"/>
    <col min="2565" max="2565" width="20.6328125" style="154" customWidth="1"/>
    <col min="2566" max="2566" width="22.6328125" style="154" bestFit="1" customWidth="1"/>
    <col min="2567" max="2567" width="24.08984375" style="154" customWidth="1"/>
    <col min="2568" max="2568" width="27.08984375" style="154" customWidth="1"/>
    <col min="2569" max="2569" width="20.6328125" style="154" customWidth="1"/>
    <col min="2570" max="2570" width="20.90625" style="154" customWidth="1"/>
    <col min="2571" max="2571" width="20.36328125" style="154" customWidth="1"/>
    <col min="2572" max="2572" width="8.90625" style="154" customWidth="1"/>
    <col min="2573" max="2573" width="8.7265625" style="154"/>
    <col min="2574" max="2574" width="11" style="154" bestFit="1" customWidth="1"/>
    <col min="2575" max="2814" width="8.7265625" style="154"/>
    <col min="2815" max="2815" width="11.54296875" style="154" customWidth="1"/>
    <col min="2816" max="2816" width="20.54296875" style="154" customWidth="1"/>
    <col min="2817" max="2817" width="6" style="154" customWidth="1"/>
    <col min="2818" max="2818" width="20.6328125" style="154" customWidth="1"/>
    <col min="2819" max="2819" width="20.36328125" style="154" customWidth="1"/>
    <col min="2820" max="2820" width="21.6328125" style="154" customWidth="1"/>
    <col min="2821" max="2821" width="20.6328125" style="154" customWidth="1"/>
    <col min="2822" max="2822" width="22.6328125" style="154" bestFit="1" customWidth="1"/>
    <col min="2823" max="2823" width="24.08984375" style="154" customWidth="1"/>
    <col min="2824" max="2824" width="27.08984375" style="154" customWidth="1"/>
    <col min="2825" max="2825" width="20.6328125" style="154" customWidth="1"/>
    <col min="2826" max="2826" width="20.90625" style="154" customWidth="1"/>
    <col min="2827" max="2827" width="20.36328125" style="154" customWidth="1"/>
    <col min="2828" max="2828" width="8.90625" style="154" customWidth="1"/>
    <col min="2829" max="2829" width="8.7265625" style="154"/>
    <col min="2830" max="2830" width="11" style="154" bestFit="1" customWidth="1"/>
    <col min="2831" max="3070" width="8.7265625" style="154"/>
    <col min="3071" max="3071" width="11.54296875" style="154" customWidth="1"/>
    <col min="3072" max="3072" width="20.54296875" style="154" customWidth="1"/>
    <col min="3073" max="3073" width="6" style="154" customWidth="1"/>
    <col min="3074" max="3074" width="20.6328125" style="154" customWidth="1"/>
    <col min="3075" max="3075" width="20.36328125" style="154" customWidth="1"/>
    <col min="3076" max="3076" width="21.6328125" style="154" customWidth="1"/>
    <col min="3077" max="3077" width="20.6328125" style="154" customWidth="1"/>
    <col min="3078" max="3078" width="22.6328125" style="154" bestFit="1" customWidth="1"/>
    <col min="3079" max="3079" width="24.08984375" style="154" customWidth="1"/>
    <col min="3080" max="3080" width="27.08984375" style="154" customWidth="1"/>
    <col min="3081" max="3081" width="20.6328125" style="154" customWidth="1"/>
    <col min="3082" max="3082" width="20.90625" style="154" customWidth="1"/>
    <col min="3083" max="3083" width="20.36328125" style="154" customWidth="1"/>
    <col min="3084" max="3084" width="8.90625" style="154" customWidth="1"/>
    <col min="3085" max="3085" width="8.7265625" style="154"/>
    <col min="3086" max="3086" width="11" style="154" bestFit="1" customWidth="1"/>
    <col min="3087" max="3326" width="8.7265625" style="154"/>
    <col min="3327" max="3327" width="11.54296875" style="154" customWidth="1"/>
    <col min="3328" max="3328" width="20.54296875" style="154" customWidth="1"/>
    <col min="3329" max="3329" width="6" style="154" customWidth="1"/>
    <col min="3330" max="3330" width="20.6328125" style="154" customWidth="1"/>
    <col min="3331" max="3331" width="20.36328125" style="154" customWidth="1"/>
    <col min="3332" max="3332" width="21.6328125" style="154" customWidth="1"/>
    <col min="3333" max="3333" width="20.6328125" style="154" customWidth="1"/>
    <col min="3334" max="3334" width="22.6328125" style="154" bestFit="1" customWidth="1"/>
    <col min="3335" max="3335" width="24.08984375" style="154" customWidth="1"/>
    <col min="3336" max="3336" width="27.08984375" style="154" customWidth="1"/>
    <col min="3337" max="3337" width="20.6328125" style="154" customWidth="1"/>
    <col min="3338" max="3338" width="20.90625" style="154" customWidth="1"/>
    <col min="3339" max="3339" width="20.36328125" style="154" customWidth="1"/>
    <col min="3340" max="3340" width="8.90625" style="154" customWidth="1"/>
    <col min="3341" max="3341" width="8.7265625" style="154"/>
    <col min="3342" max="3342" width="11" style="154" bestFit="1" customWidth="1"/>
    <col min="3343" max="3582" width="8.7265625" style="154"/>
    <col min="3583" max="3583" width="11.54296875" style="154" customWidth="1"/>
    <col min="3584" max="3584" width="20.54296875" style="154" customWidth="1"/>
    <col min="3585" max="3585" width="6" style="154" customWidth="1"/>
    <col min="3586" max="3586" width="20.6328125" style="154" customWidth="1"/>
    <col min="3587" max="3587" width="20.36328125" style="154" customWidth="1"/>
    <col min="3588" max="3588" width="21.6328125" style="154" customWidth="1"/>
    <col min="3589" max="3589" width="20.6328125" style="154" customWidth="1"/>
    <col min="3590" max="3590" width="22.6328125" style="154" bestFit="1" customWidth="1"/>
    <col min="3591" max="3591" width="24.08984375" style="154" customWidth="1"/>
    <col min="3592" max="3592" width="27.08984375" style="154" customWidth="1"/>
    <col min="3593" max="3593" width="20.6328125" style="154" customWidth="1"/>
    <col min="3594" max="3594" width="20.90625" style="154" customWidth="1"/>
    <col min="3595" max="3595" width="20.36328125" style="154" customWidth="1"/>
    <col min="3596" max="3596" width="8.90625" style="154" customWidth="1"/>
    <col min="3597" max="3597" width="8.7265625" style="154"/>
    <col min="3598" max="3598" width="11" style="154" bestFit="1" customWidth="1"/>
    <col min="3599" max="3838" width="8.7265625" style="154"/>
    <col min="3839" max="3839" width="11.54296875" style="154" customWidth="1"/>
    <col min="3840" max="3840" width="20.54296875" style="154" customWidth="1"/>
    <col min="3841" max="3841" width="6" style="154" customWidth="1"/>
    <col min="3842" max="3842" width="20.6328125" style="154" customWidth="1"/>
    <col min="3843" max="3843" width="20.36328125" style="154" customWidth="1"/>
    <col min="3844" max="3844" width="21.6328125" style="154" customWidth="1"/>
    <col min="3845" max="3845" width="20.6328125" style="154" customWidth="1"/>
    <col min="3846" max="3846" width="22.6328125" style="154" bestFit="1" customWidth="1"/>
    <col min="3847" max="3847" width="24.08984375" style="154" customWidth="1"/>
    <col min="3848" max="3848" width="27.08984375" style="154" customWidth="1"/>
    <col min="3849" max="3849" width="20.6328125" style="154" customWidth="1"/>
    <col min="3850" max="3850" width="20.90625" style="154" customWidth="1"/>
    <col min="3851" max="3851" width="20.36328125" style="154" customWidth="1"/>
    <col min="3852" max="3852" width="8.90625" style="154" customWidth="1"/>
    <col min="3853" max="3853" width="8.7265625" style="154"/>
    <col min="3854" max="3854" width="11" style="154" bestFit="1" customWidth="1"/>
    <col min="3855" max="4094" width="8.7265625" style="154"/>
    <col min="4095" max="4095" width="11.54296875" style="154" customWidth="1"/>
    <col min="4096" max="4096" width="20.54296875" style="154" customWidth="1"/>
    <col min="4097" max="4097" width="6" style="154" customWidth="1"/>
    <col min="4098" max="4098" width="20.6328125" style="154" customWidth="1"/>
    <col min="4099" max="4099" width="20.36328125" style="154" customWidth="1"/>
    <col min="4100" max="4100" width="21.6328125" style="154" customWidth="1"/>
    <col min="4101" max="4101" width="20.6328125" style="154" customWidth="1"/>
    <col min="4102" max="4102" width="22.6328125" style="154" bestFit="1" customWidth="1"/>
    <col min="4103" max="4103" width="24.08984375" style="154" customWidth="1"/>
    <col min="4104" max="4104" width="27.08984375" style="154" customWidth="1"/>
    <col min="4105" max="4105" width="20.6328125" style="154" customWidth="1"/>
    <col min="4106" max="4106" width="20.90625" style="154" customWidth="1"/>
    <col min="4107" max="4107" width="20.36328125" style="154" customWidth="1"/>
    <col min="4108" max="4108" width="8.90625" style="154" customWidth="1"/>
    <col min="4109" max="4109" width="8.7265625" style="154"/>
    <col min="4110" max="4110" width="11" style="154" bestFit="1" customWidth="1"/>
    <col min="4111" max="4350" width="8.7265625" style="154"/>
    <col min="4351" max="4351" width="11.54296875" style="154" customWidth="1"/>
    <col min="4352" max="4352" width="20.54296875" style="154" customWidth="1"/>
    <col min="4353" max="4353" width="6" style="154" customWidth="1"/>
    <col min="4354" max="4354" width="20.6328125" style="154" customWidth="1"/>
    <col min="4355" max="4355" width="20.36328125" style="154" customWidth="1"/>
    <col min="4356" max="4356" width="21.6328125" style="154" customWidth="1"/>
    <col min="4357" max="4357" width="20.6328125" style="154" customWidth="1"/>
    <col min="4358" max="4358" width="22.6328125" style="154" bestFit="1" customWidth="1"/>
    <col min="4359" max="4359" width="24.08984375" style="154" customWidth="1"/>
    <col min="4360" max="4360" width="27.08984375" style="154" customWidth="1"/>
    <col min="4361" max="4361" width="20.6328125" style="154" customWidth="1"/>
    <col min="4362" max="4362" width="20.90625" style="154" customWidth="1"/>
    <col min="4363" max="4363" width="20.36328125" style="154" customWidth="1"/>
    <col min="4364" max="4364" width="8.90625" style="154" customWidth="1"/>
    <col min="4365" max="4365" width="8.7265625" style="154"/>
    <col min="4366" max="4366" width="11" style="154" bestFit="1" customWidth="1"/>
    <col min="4367" max="4606" width="8.7265625" style="154"/>
    <col min="4607" max="4607" width="11.54296875" style="154" customWidth="1"/>
    <col min="4608" max="4608" width="20.54296875" style="154" customWidth="1"/>
    <col min="4609" max="4609" width="6" style="154" customWidth="1"/>
    <col min="4610" max="4610" width="20.6328125" style="154" customWidth="1"/>
    <col min="4611" max="4611" width="20.36328125" style="154" customWidth="1"/>
    <col min="4612" max="4612" width="21.6328125" style="154" customWidth="1"/>
    <col min="4613" max="4613" width="20.6328125" style="154" customWidth="1"/>
    <col min="4614" max="4614" width="22.6328125" style="154" bestFit="1" customWidth="1"/>
    <col min="4615" max="4615" width="24.08984375" style="154" customWidth="1"/>
    <col min="4616" max="4616" width="27.08984375" style="154" customWidth="1"/>
    <col min="4617" max="4617" width="20.6328125" style="154" customWidth="1"/>
    <col min="4618" max="4618" width="20.90625" style="154" customWidth="1"/>
    <col min="4619" max="4619" width="20.36328125" style="154" customWidth="1"/>
    <col min="4620" max="4620" width="8.90625" style="154" customWidth="1"/>
    <col min="4621" max="4621" width="8.7265625" style="154"/>
    <col min="4622" max="4622" width="11" style="154" bestFit="1" customWidth="1"/>
    <col min="4623" max="4862" width="8.7265625" style="154"/>
    <col min="4863" max="4863" width="11.54296875" style="154" customWidth="1"/>
    <col min="4864" max="4864" width="20.54296875" style="154" customWidth="1"/>
    <col min="4865" max="4865" width="6" style="154" customWidth="1"/>
    <col min="4866" max="4866" width="20.6328125" style="154" customWidth="1"/>
    <col min="4867" max="4867" width="20.36328125" style="154" customWidth="1"/>
    <col min="4868" max="4868" width="21.6328125" style="154" customWidth="1"/>
    <col min="4869" max="4869" width="20.6328125" style="154" customWidth="1"/>
    <col min="4870" max="4870" width="22.6328125" style="154" bestFit="1" customWidth="1"/>
    <col min="4871" max="4871" width="24.08984375" style="154" customWidth="1"/>
    <col min="4872" max="4872" width="27.08984375" style="154" customWidth="1"/>
    <col min="4873" max="4873" width="20.6328125" style="154" customWidth="1"/>
    <col min="4874" max="4874" width="20.90625" style="154" customWidth="1"/>
    <col min="4875" max="4875" width="20.36328125" style="154" customWidth="1"/>
    <col min="4876" max="4876" width="8.90625" style="154" customWidth="1"/>
    <col min="4877" max="4877" width="8.7265625" style="154"/>
    <col min="4878" max="4878" width="11" style="154" bestFit="1" customWidth="1"/>
    <col min="4879" max="5118" width="8.7265625" style="154"/>
    <col min="5119" max="5119" width="11.54296875" style="154" customWidth="1"/>
    <col min="5120" max="5120" width="20.54296875" style="154" customWidth="1"/>
    <col min="5121" max="5121" width="6" style="154" customWidth="1"/>
    <col min="5122" max="5122" width="20.6328125" style="154" customWidth="1"/>
    <col min="5123" max="5123" width="20.36328125" style="154" customWidth="1"/>
    <col min="5124" max="5124" width="21.6328125" style="154" customWidth="1"/>
    <col min="5125" max="5125" width="20.6328125" style="154" customWidth="1"/>
    <col min="5126" max="5126" width="22.6328125" style="154" bestFit="1" customWidth="1"/>
    <col min="5127" max="5127" width="24.08984375" style="154" customWidth="1"/>
    <col min="5128" max="5128" width="27.08984375" style="154" customWidth="1"/>
    <col min="5129" max="5129" width="20.6328125" style="154" customWidth="1"/>
    <col min="5130" max="5130" width="20.90625" style="154" customWidth="1"/>
    <col min="5131" max="5131" width="20.36328125" style="154" customWidth="1"/>
    <col min="5132" max="5132" width="8.90625" style="154" customWidth="1"/>
    <col min="5133" max="5133" width="8.7265625" style="154"/>
    <col min="5134" max="5134" width="11" style="154" bestFit="1" customWidth="1"/>
    <col min="5135" max="5374" width="8.7265625" style="154"/>
    <col min="5375" max="5375" width="11.54296875" style="154" customWidth="1"/>
    <col min="5376" max="5376" width="20.54296875" style="154" customWidth="1"/>
    <col min="5377" max="5377" width="6" style="154" customWidth="1"/>
    <col min="5378" max="5378" width="20.6328125" style="154" customWidth="1"/>
    <col min="5379" max="5379" width="20.36328125" style="154" customWidth="1"/>
    <col min="5380" max="5380" width="21.6328125" style="154" customWidth="1"/>
    <col min="5381" max="5381" width="20.6328125" style="154" customWidth="1"/>
    <col min="5382" max="5382" width="22.6328125" style="154" bestFit="1" customWidth="1"/>
    <col min="5383" max="5383" width="24.08984375" style="154" customWidth="1"/>
    <col min="5384" max="5384" width="27.08984375" style="154" customWidth="1"/>
    <col min="5385" max="5385" width="20.6328125" style="154" customWidth="1"/>
    <col min="5386" max="5386" width="20.90625" style="154" customWidth="1"/>
    <col min="5387" max="5387" width="20.36328125" style="154" customWidth="1"/>
    <col min="5388" max="5388" width="8.90625" style="154" customWidth="1"/>
    <col min="5389" max="5389" width="8.7265625" style="154"/>
    <col min="5390" max="5390" width="11" style="154" bestFit="1" customWidth="1"/>
    <col min="5391" max="5630" width="8.7265625" style="154"/>
    <col min="5631" max="5631" width="11.54296875" style="154" customWidth="1"/>
    <col min="5632" max="5632" width="20.54296875" style="154" customWidth="1"/>
    <col min="5633" max="5633" width="6" style="154" customWidth="1"/>
    <col min="5634" max="5634" width="20.6328125" style="154" customWidth="1"/>
    <col min="5635" max="5635" width="20.36328125" style="154" customWidth="1"/>
    <col min="5636" max="5636" width="21.6328125" style="154" customWidth="1"/>
    <col min="5637" max="5637" width="20.6328125" style="154" customWidth="1"/>
    <col min="5638" max="5638" width="22.6328125" style="154" bestFit="1" customWidth="1"/>
    <col min="5639" max="5639" width="24.08984375" style="154" customWidth="1"/>
    <col min="5640" max="5640" width="27.08984375" style="154" customWidth="1"/>
    <col min="5641" max="5641" width="20.6328125" style="154" customWidth="1"/>
    <col min="5642" max="5642" width="20.90625" style="154" customWidth="1"/>
    <col min="5643" max="5643" width="20.36328125" style="154" customWidth="1"/>
    <col min="5644" max="5644" width="8.90625" style="154" customWidth="1"/>
    <col min="5645" max="5645" width="8.7265625" style="154"/>
    <col min="5646" max="5646" width="11" style="154" bestFit="1" customWidth="1"/>
    <col min="5647" max="5886" width="8.7265625" style="154"/>
    <col min="5887" max="5887" width="11.54296875" style="154" customWidth="1"/>
    <col min="5888" max="5888" width="20.54296875" style="154" customWidth="1"/>
    <col min="5889" max="5889" width="6" style="154" customWidth="1"/>
    <col min="5890" max="5890" width="20.6328125" style="154" customWidth="1"/>
    <col min="5891" max="5891" width="20.36328125" style="154" customWidth="1"/>
    <col min="5892" max="5892" width="21.6328125" style="154" customWidth="1"/>
    <col min="5893" max="5893" width="20.6328125" style="154" customWidth="1"/>
    <col min="5894" max="5894" width="22.6328125" style="154" bestFit="1" customWidth="1"/>
    <col min="5895" max="5895" width="24.08984375" style="154" customWidth="1"/>
    <col min="5896" max="5896" width="27.08984375" style="154" customWidth="1"/>
    <col min="5897" max="5897" width="20.6328125" style="154" customWidth="1"/>
    <col min="5898" max="5898" width="20.90625" style="154" customWidth="1"/>
    <col min="5899" max="5899" width="20.36328125" style="154" customWidth="1"/>
    <col min="5900" max="5900" width="8.90625" style="154" customWidth="1"/>
    <col min="5901" max="5901" width="8.7265625" style="154"/>
    <col min="5902" max="5902" width="11" style="154" bestFit="1" customWidth="1"/>
    <col min="5903" max="6142" width="8.7265625" style="154"/>
    <col min="6143" max="6143" width="11.54296875" style="154" customWidth="1"/>
    <col min="6144" max="6144" width="20.54296875" style="154" customWidth="1"/>
    <col min="6145" max="6145" width="6" style="154" customWidth="1"/>
    <col min="6146" max="6146" width="20.6328125" style="154" customWidth="1"/>
    <col min="6147" max="6147" width="20.36328125" style="154" customWidth="1"/>
    <col min="6148" max="6148" width="21.6328125" style="154" customWidth="1"/>
    <col min="6149" max="6149" width="20.6328125" style="154" customWidth="1"/>
    <col min="6150" max="6150" width="22.6328125" style="154" bestFit="1" customWidth="1"/>
    <col min="6151" max="6151" width="24.08984375" style="154" customWidth="1"/>
    <col min="6152" max="6152" width="27.08984375" style="154" customWidth="1"/>
    <col min="6153" max="6153" width="20.6328125" style="154" customWidth="1"/>
    <col min="6154" max="6154" width="20.90625" style="154" customWidth="1"/>
    <col min="6155" max="6155" width="20.36328125" style="154" customWidth="1"/>
    <col min="6156" max="6156" width="8.90625" style="154" customWidth="1"/>
    <col min="6157" max="6157" width="8.7265625" style="154"/>
    <col min="6158" max="6158" width="11" style="154" bestFit="1" customWidth="1"/>
    <col min="6159" max="6398" width="8.7265625" style="154"/>
    <col min="6399" max="6399" width="11.54296875" style="154" customWidth="1"/>
    <col min="6400" max="6400" width="20.54296875" style="154" customWidth="1"/>
    <col min="6401" max="6401" width="6" style="154" customWidth="1"/>
    <col min="6402" max="6402" width="20.6328125" style="154" customWidth="1"/>
    <col min="6403" max="6403" width="20.36328125" style="154" customWidth="1"/>
    <col min="6404" max="6404" width="21.6328125" style="154" customWidth="1"/>
    <col min="6405" max="6405" width="20.6328125" style="154" customWidth="1"/>
    <col min="6406" max="6406" width="22.6328125" style="154" bestFit="1" customWidth="1"/>
    <col min="6407" max="6407" width="24.08984375" style="154" customWidth="1"/>
    <col min="6408" max="6408" width="27.08984375" style="154" customWidth="1"/>
    <col min="6409" max="6409" width="20.6328125" style="154" customWidth="1"/>
    <col min="6410" max="6410" width="20.90625" style="154" customWidth="1"/>
    <col min="6411" max="6411" width="20.36328125" style="154" customWidth="1"/>
    <col min="6412" max="6412" width="8.90625" style="154" customWidth="1"/>
    <col min="6413" max="6413" width="8.7265625" style="154"/>
    <col min="6414" max="6414" width="11" style="154" bestFit="1" customWidth="1"/>
    <col min="6415" max="6654" width="8.7265625" style="154"/>
    <col min="6655" max="6655" width="11.54296875" style="154" customWidth="1"/>
    <col min="6656" max="6656" width="20.54296875" style="154" customWidth="1"/>
    <col min="6657" max="6657" width="6" style="154" customWidth="1"/>
    <col min="6658" max="6658" width="20.6328125" style="154" customWidth="1"/>
    <col min="6659" max="6659" width="20.36328125" style="154" customWidth="1"/>
    <col min="6660" max="6660" width="21.6328125" style="154" customWidth="1"/>
    <col min="6661" max="6661" width="20.6328125" style="154" customWidth="1"/>
    <col min="6662" max="6662" width="22.6328125" style="154" bestFit="1" customWidth="1"/>
    <col min="6663" max="6663" width="24.08984375" style="154" customWidth="1"/>
    <col min="6664" max="6664" width="27.08984375" style="154" customWidth="1"/>
    <col min="6665" max="6665" width="20.6328125" style="154" customWidth="1"/>
    <col min="6666" max="6666" width="20.90625" style="154" customWidth="1"/>
    <col min="6667" max="6667" width="20.36328125" style="154" customWidth="1"/>
    <col min="6668" max="6668" width="8.90625" style="154" customWidth="1"/>
    <col min="6669" max="6669" width="8.7265625" style="154"/>
    <col min="6670" max="6670" width="11" style="154" bestFit="1" customWidth="1"/>
    <col min="6671" max="6910" width="8.7265625" style="154"/>
    <col min="6911" max="6911" width="11.54296875" style="154" customWidth="1"/>
    <col min="6912" max="6912" width="20.54296875" style="154" customWidth="1"/>
    <col min="6913" max="6913" width="6" style="154" customWidth="1"/>
    <col min="6914" max="6914" width="20.6328125" style="154" customWidth="1"/>
    <col min="6915" max="6915" width="20.36328125" style="154" customWidth="1"/>
    <col min="6916" max="6916" width="21.6328125" style="154" customWidth="1"/>
    <col min="6917" max="6917" width="20.6328125" style="154" customWidth="1"/>
    <col min="6918" max="6918" width="22.6328125" style="154" bestFit="1" customWidth="1"/>
    <col min="6919" max="6919" width="24.08984375" style="154" customWidth="1"/>
    <col min="6920" max="6920" width="27.08984375" style="154" customWidth="1"/>
    <col min="6921" max="6921" width="20.6328125" style="154" customWidth="1"/>
    <col min="6922" max="6922" width="20.90625" style="154" customWidth="1"/>
    <col min="6923" max="6923" width="20.36328125" style="154" customWidth="1"/>
    <col min="6924" max="6924" width="8.90625" style="154" customWidth="1"/>
    <col min="6925" max="6925" width="8.7265625" style="154"/>
    <col min="6926" max="6926" width="11" style="154" bestFit="1" customWidth="1"/>
    <col min="6927" max="7166" width="8.7265625" style="154"/>
    <col min="7167" max="7167" width="11.54296875" style="154" customWidth="1"/>
    <col min="7168" max="7168" width="20.54296875" style="154" customWidth="1"/>
    <col min="7169" max="7169" width="6" style="154" customWidth="1"/>
    <col min="7170" max="7170" width="20.6328125" style="154" customWidth="1"/>
    <col min="7171" max="7171" width="20.36328125" style="154" customWidth="1"/>
    <col min="7172" max="7172" width="21.6328125" style="154" customWidth="1"/>
    <col min="7173" max="7173" width="20.6328125" style="154" customWidth="1"/>
    <col min="7174" max="7174" width="22.6328125" style="154" bestFit="1" customWidth="1"/>
    <col min="7175" max="7175" width="24.08984375" style="154" customWidth="1"/>
    <col min="7176" max="7176" width="27.08984375" style="154" customWidth="1"/>
    <col min="7177" max="7177" width="20.6328125" style="154" customWidth="1"/>
    <col min="7178" max="7178" width="20.90625" style="154" customWidth="1"/>
    <col min="7179" max="7179" width="20.36328125" style="154" customWidth="1"/>
    <col min="7180" max="7180" width="8.90625" style="154" customWidth="1"/>
    <col min="7181" max="7181" width="8.7265625" style="154"/>
    <col min="7182" max="7182" width="11" style="154" bestFit="1" customWidth="1"/>
    <col min="7183" max="7422" width="8.7265625" style="154"/>
    <col min="7423" max="7423" width="11.54296875" style="154" customWidth="1"/>
    <col min="7424" max="7424" width="20.54296875" style="154" customWidth="1"/>
    <col min="7425" max="7425" width="6" style="154" customWidth="1"/>
    <col min="7426" max="7426" width="20.6328125" style="154" customWidth="1"/>
    <col min="7427" max="7427" width="20.36328125" style="154" customWidth="1"/>
    <col min="7428" max="7428" width="21.6328125" style="154" customWidth="1"/>
    <col min="7429" max="7429" width="20.6328125" style="154" customWidth="1"/>
    <col min="7430" max="7430" width="22.6328125" style="154" bestFit="1" customWidth="1"/>
    <col min="7431" max="7431" width="24.08984375" style="154" customWidth="1"/>
    <col min="7432" max="7432" width="27.08984375" style="154" customWidth="1"/>
    <col min="7433" max="7433" width="20.6328125" style="154" customWidth="1"/>
    <col min="7434" max="7434" width="20.90625" style="154" customWidth="1"/>
    <col min="7435" max="7435" width="20.36328125" style="154" customWidth="1"/>
    <col min="7436" max="7436" width="8.90625" style="154" customWidth="1"/>
    <col min="7437" max="7437" width="8.7265625" style="154"/>
    <col min="7438" max="7438" width="11" style="154" bestFit="1" customWidth="1"/>
    <col min="7439" max="7678" width="8.7265625" style="154"/>
    <col min="7679" max="7679" width="11.54296875" style="154" customWidth="1"/>
    <col min="7680" max="7680" width="20.54296875" style="154" customWidth="1"/>
    <col min="7681" max="7681" width="6" style="154" customWidth="1"/>
    <col min="7682" max="7682" width="20.6328125" style="154" customWidth="1"/>
    <col min="7683" max="7683" width="20.36328125" style="154" customWidth="1"/>
    <col min="7684" max="7684" width="21.6328125" style="154" customWidth="1"/>
    <col min="7685" max="7685" width="20.6328125" style="154" customWidth="1"/>
    <col min="7686" max="7686" width="22.6328125" style="154" bestFit="1" customWidth="1"/>
    <col min="7687" max="7687" width="24.08984375" style="154" customWidth="1"/>
    <col min="7688" max="7688" width="27.08984375" style="154" customWidth="1"/>
    <col min="7689" max="7689" width="20.6328125" style="154" customWidth="1"/>
    <col min="7690" max="7690" width="20.90625" style="154" customWidth="1"/>
    <col min="7691" max="7691" width="20.36328125" style="154" customWidth="1"/>
    <col min="7692" max="7692" width="8.90625" style="154" customWidth="1"/>
    <col min="7693" max="7693" width="8.7265625" style="154"/>
    <col min="7694" max="7694" width="11" style="154" bestFit="1" customWidth="1"/>
    <col min="7695" max="7934" width="8.7265625" style="154"/>
    <col min="7935" max="7935" width="11.54296875" style="154" customWidth="1"/>
    <col min="7936" max="7936" width="20.54296875" style="154" customWidth="1"/>
    <col min="7937" max="7937" width="6" style="154" customWidth="1"/>
    <col min="7938" max="7938" width="20.6328125" style="154" customWidth="1"/>
    <col min="7939" max="7939" width="20.36328125" style="154" customWidth="1"/>
    <col min="7940" max="7940" width="21.6328125" style="154" customWidth="1"/>
    <col min="7941" max="7941" width="20.6328125" style="154" customWidth="1"/>
    <col min="7942" max="7942" width="22.6328125" style="154" bestFit="1" customWidth="1"/>
    <col min="7943" max="7943" width="24.08984375" style="154" customWidth="1"/>
    <col min="7944" max="7944" width="27.08984375" style="154" customWidth="1"/>
    <col min="7945" max="7945" width="20.6328125" style="154" customWidth="1"/>
    <col min="7946" max="7946" width="20.90625" style="154" customWidth="1"/>
    <col min="7947" max="7947" width="20.36328125" style="154" customWidth="1"/>
    <col min="7948" max="7948" width="8.90625" style="154" customWidth="1"/>
    <col min="7949" max="7949" width="8.7265625" style="154"/>
    <col min="7950" max="7950" width="11" style="154" bestFit="1" customWidth="1"/>
    <col min="7951" max="8190" width="8.7265625" style="154"/>
    <col min="8191" max="8191" width="11.54296875" style="154" customWidth="1"/>
    <col min="8192" max="8192" width="20.54296875" style="154" customWidth="1"/>
    <col min="8193" max="8193" width="6" style="154" customWidth="1"/>
    <col min="8194" max="8194" width="20.6328125" style="154" customWidth="1"/>
    <col min="8195" max="8195" width="20.36328125" style="154" customWidth="1"/>
    <col min="8196" max="8196" width="21.6328125" style="154" customWidth="1"/>
    <col min="8197" max="8197" width="20.6328125" style="154" customWidth="1"/>
    <col min="8198" max="8198" width="22.6328125" style="154" bestFit="1" customWidth="1"/>
    <col min="8199" max="8199" width="24.08984375" style="154" customWidth="1"/>
    <col min="8200" max="8200" width="27.08984375" style="154" customWidth="1"/>
    <col min="8201" max="8201" width="20.6328125" style="154" customWidth="1"/>
    <col min="8202" max="8202" width="20.90625" style="154" customWidth="1"/>
    <col min="8203" max="8203" width="20.36328125" style="154" customWidth="1"/>
    <col min="8204" max="8204" width="8.90625" style="154" customWidth="1"/>
    <col min="8205" max="8205" width="8.7265625" style="154"/>
    <col min="8206" max="8206" width="11" style="154" bestFit="1" customWidth="1"/>
    <col min="8207" max="8446" width="8.7265625" style="154"/>
    <col min="8447" max="8447" width="11.54296875" style="154" customWidth="1"/>
    <col min="8448" max="8448" width="20.54296875" style="154" customWidth="1"/>
    <col min="8449" max="8449" width="6" style="154" customWidth="1"/>
    <col min="8450" max="8450" width="20.6328125" style="154" customWidth="1"/>
    <col min="8451" max="8451" width="20.36328125" style="154" customWidth="1"/>
    <col min="8452" max="8452" width="21.6328125" style="154" customWidth="1"/>
    <col min="8453" max="8453" width="20.6328125" style="154" customWidth="1"/>
    <col min="8454" max="8454" width="22.6328125" style="154" bestFit="1" customWidth="1"/>
    <col min="8455" max="8455" width="24.08984375" style="154" customWidth="1"/>
    <col min="8456" max="8456" width="27.08984375" style="154" customWidth="1"/>
    <col min="8457" max="8457" width="20.6328125" style="154" customWidth="1"/>
    <col min="8458" max="8458" width="20.90625" style="154" customWidth="1"/>
    <col min="8459" max="8459" width="20.36328125" style="154" customWidth="1"/>
    <col min="8460" max="8460" width="8.90625" style="154" customWidth="1"/>
    <col min="8461" max="8461" width="8.7265625" style="154"/>
    <col min="8462" max="8462" width="11" style="154" bestFit="1" customWidth="1"/>
    <col min="8463" max="8702" width="8.7265625" style="154"/>
    <col min="8703" max="8703" width="11.54296875" style="154" customWidth="1"/>
    <col min="8704" max="8704" width="20.54296875" style="154" customWidth="1"/>
    <col min="8705" max="8705" width="6" style="154" customWidth="1"/>
    <col min="8706" max="8706" width="20.6328125" style="154" customWidth="1"/>
    <col min="8707" max="8707" width="20.36328125" style="154" customWidth="1"/>
    <col min="8708" max="8708" width="21.6328125" style="154" customWidth="1"/>
    <col min="8709" max="8709" width="20.6328125" style="154" customWidth="1"/>
    <col min="8710" max="8710" width="22.6328125" style="154" bestFit="1" customWidth="1"/>
    <col min="8711" max="8711" width="24.08984375" style="154" customWidth="1"/>
    <col min="8712" max="8712" width="27.08984375" style="154" customWidth="1"/>
    <col min="8713" max="8713" width="20.6328125" style="154" customWidth="1"/>
    <col min="8714" max="8714" width="20.90625" style="154" customWidth="1"/>
    <col min="8715" max="8715" width="20.36328125" style="154" customWidth="1"/>
    <col min="8716" max="8716" width="8.90625" style="154" customWidth="1"/>
    <col min="8717" max="8717" width="8.7265625" style="154"/>
    <col min="8718" max="8718" width="11" style="154" bestFit="1" customWidth="1"/>
    <col min="8719" max="8958" width="8.7265625" style="154"/>
    <col min="8959" max="8959" width="11.54296875" style="154" customWidth="1"/>
    <col min="8960" max="8960" width="20.54296875" style="154" customWidth="1"/>
    <col min="8961" max="8961" width="6" style="154" customWidth="1"/>
    <col min="8962" max="8962" width="20.6328125" style="154" customWidth="1"/>
    <col min="8963" max="8963" width="20.36328125" style="154" customWidth="1"/>
    <col min="8964" max="8964" width="21.6328125" style="154" customWidth="1"/>
    <col min="8965" max="8965" width="20.6328125" style="154" customWidth="1"/>
    <col min="8966" max="8966" width="22.6328125" style="154" bestFit="1" customWidth="1"/>
    <col min="8967" max="8967" width="24.08984375" style="154" customWidth="1"/>
    <col min="8968" max="8968" width="27.08984375" style="154" customWidth="1"/>
    <col min="8969" max="8969" width="20.6328125" style="154" customWidth="1"/>
    <col min="8970" max="8970" width="20.90625" style="154" customWidth="1"/>
    <col min="8971" max="8971" width="20.36328125" style="154" customWidth="1"/>
    <col min="8972" max="8972" width="8.90625" style="154" customWidth="1"/>
    <col min="8973" max="8973" width="8.7265625" style="154"/>
    <col min="8974" max="8974" width="11" style="154" bestFit="1" customWidth="1"/>
    <col min="8975" max="9214" width="8.7265625" style="154"/>
    <col min="9215" max="9215" width="11.54296875" style="154" customWidth="1"/>
    <col min="9216" max="9216" width="20.54296875" style="154" customWidth="1"/>
    <col min="9217" max="9217" width="6" style="154" customWidth="1"/>
    <col min="9218" max="9218" width="20.6328125" style="154" customWidth="1"/>
    <col min="9219" max="9219" width="20.36328125" style="154" customWidth="1"/>
    <col min="9220" max="9220" width="21.6328125" style="154" customWidth="1"/>
    <col min="9221" max="9221" width="20.6328125" style="154" customWidth="1"/>
    <col min="9222" max="9222" width="22.6328125" style="154" bestFit="1" customWidth="1"/>
    <col min="9223" max="9223" width="24.08984375" style="154" customWidth="1"/>
    <col min="9224" max="9224" width="27.08984375" style="154" customWidth="1"/>
    <col min="9225" max="9225" width="20.6328125" style="154" customWidth="1"/>
    <col min="9226" max="9226" width="20.90625" style="154" customWidth="1"/>
    <col min="9227" max="9227" width="20.36328125" style="154" customWidth="1"/>
    <col min="9228" max="9228" width="8.90625" style="154" customWidth="1"/>
    <col min="9229" max="9229" width="8.7265625" style="154"/>
    <col min="9230" max="9230" width="11" style="154" bestFit="1" customWidth="1"/>
    <col min="9231" max="9470" width="8.7265625" style="154"/>
    <col min="9471" max="9471" width="11.54296875" style="154" customWidth="1"/>
    <col min="9472" max="9472" width="20.54296875" style="154" customWidth="1"/>
    <col min="9473" max="9473" width="6" style="154" customWidth="1"/>
    <col min="9474" max="9474" width="20.6328125" style="154" customWidth="1"/>
    <col min="9475" max="9475" width="20.36328125" style="154" customWidth="1"/>
    <col min="9476" max="9476" width="21.6328125" style="154" customWidth="1"/>
    <col min="9477" max="9477" width="20.6328125" style="154" customWidth="1"/>
    <col min="9478" max="9478" width="22.6328125" style="154" bestFit="1" customWidth="1"/>
    <col min="9479" max="9479" width="24.08984375" style="154" customWidth="1"/>
    <col min="9480" max="9480" width="27.08984375" style="154" customWidth="1"/>
    <col min="9481" max="9481" width="20.6328125" style="154" customWidth="1"/>
    <col min="9482" max="9482" width="20.90625" style="154" customWidth="1"/>
    <col min="9483" max="9483" width="20.36328125" style="154" customWidth="1"/>
    <col min="9484" max="9484" width="8.90625" style="154" customWidth="1"/>
    <col min="9485" max="9485" width="8.7265625" style="154"/>
    <col min="9486" max="9486" width="11" style="154" bestFit="1" customWidth="1"/>
    <col min="9487" max="9726" width="8.7265625" style="154"/>
    <col min="9727" max="9727" width="11.54296875" style="154" customWidth="1"/>
    <col min="9728" max="9728" width="20.54296875" style="154" customWidth="1"/>
    <col min="9729" max="9729" width="6" style="154" customWidth="1"/>
    <col min="9730" max="9730" width="20.6328125" style="154" customWidth="1"/>
    <col min="9731" max="9731" width="20.36328125" style="154" customWidth="1"/>
    <col min="9732" max="9732" width="21.6328125" style="154" customWidth="1"/>
    <col min="9733" max="9733" width="20.6328125" style="154" customWidth="1"/>
    <col min="9734" max="9734" width="22.6328125" style="154" bestFit="1" customWidth="1"/>
    <col min="9735" max="9735" width="24.08984375" style="154" customWidth="1"/>
    <col min="9736" max="9736" width="27.08984375" style="154" customWidth="1"/>
    <col min="9737" max="9737" width="20.6328125" style="154" customWidth="1"/>
    <col min="9738" max="9738" width="20.90625" style="154" customWidth="1"/>
    <col min="9739" max="9739" width="20.36328125" style="154" customWidth="1"/>
    <col min="9740" max="9740" width="8.90625" style="154" customWidth="1"/>
    <col min="9741" max="9741" width="8.7265625" style="154"/>
    <col min="9742" max="9742" width="11" style="154" bestFit="1" customWidth="1"/>
    <col min="9743" max="9982" width="8.7265625" style="154"/>
    <col min="9983" max="9983" width="11.54296875" style="154" customWidth="1"/>
    <col min="9984" max="9984" width="20.54296875" style="154" customWidth="1"/>
    <col min="9985" max="9985" width="6" style="154" customWidth="1"/>
    <col min="9986" max="9986" width="20.6328125" style="154" customWidth="1"/>
    <col min="9987" max="9987" width="20.36328125" style="154" customWidth="1"/>
    <col min="9988" max="9988" width="21.6328125" style="154" customWidth="1"/>
    <col min="9989" max="9989" width="20.6328125" style="154" customWidth="1"/>
    <col min="9990" max="9990" width="22.6328125" style="154" bestFit="1" customWidth="1"/>
    <col min="9991" max="9991" width="24.08984375" style="154" customWidth="1"/>
    <col min="9992" max="9992" width="27.08984375" style="154" customWidth="1"/>
    <col min="9993" max="9993" width="20.6328125" style="154" customWidth="1"/>
    <col min="9994" max="9994" width="20.90625" style="154" customWidth="1"/>
    <col min="9995" max="9995" width="20.36328125" style="154" customWidth="1"/>
    <col min="9996" max="9996" width="8.90625" style="154" customWidth="1"/>
    <col min="9997" max="9997" width="8.7265625" style="154"/>
    <col min="9998" max="9998" width="11" style="154" bestFit="1" customWidth="1"/>
    <col min="9999" max="10238" width="8.7265625" style="154"/>
    <col min="10239" max="10239" width="11.54296875" style="154" customWidth="1"/>
    <col min="10240" max="10240" width="20.54296875" style="154" customWidth="1"/>
    <col min="10241" max="10241" width="6" style="154" customWidth="1"/>
    <col min="10242" max="10242" width="20.6328125" style="154" customWidth="1"/>
    <col min="10243" max="10243" width="20.36328125" style="154" customWidth="1"/>
    <col min="10244" max="10244" width="21.6328125" style="154" customWidth="1"/>
    <col min="10245" max="10245" width="20.6328125" style="154" customWidth="1"/>
    <col min="10246" max="10246" width="22.6328125" style="154" bestFit="1" customWidth="1"/>
    <col min="10247" max="10247" width="24.08984375" style="154" customWidth="1"/>
    <col min="10248" max="10248" width="27.08984375" style="154" customWidth="1"/>
    <col min="10249" max="10249" width="20.6328125" style="154" customWidth="1"/>
    <col min="10250" max="10250" width="20.90625" style="154" customWidth="1"/>
    <col min="10251" max="10251" width="20.36328125" style="154" customWidth="1"/>
    <col min="10252" max="10252" width="8.90625" style="154" customWidth="1"/>
    <col min="10253" max="10253" width="8.7265625" style="154"/>
    <col min="10254" max="10254" width="11" style="154" bestFit="1" customWidth="1"/>
    <col min="10255" max="10494" width="8.7265625" style="154"/>
    <col min="10495" max="10495" width="11.54296875" style="154" customWidth="1"/>
    <col min="10496" max="10496" width="20.54296875" style="154" customWidth="1"/>
    <col min="10497" max="10497" width="6" style="154" customWidth="1"/>
    <col min="10498" max="10498" width="20.6328125" style="154" customWidth="1"/>
    <col min="10499" max="10499" width="20.36328125" style="154" customWidth="1"/>
    <col min="10500" max="10500" width="21.6328125" style="154" customWidth="1"/>
    <col min="10501" max="10501" width="20.6328125" style="154" customWidth="1"/>
    <col min="10502" max="10502" width="22.6328125" style="154" bestFit="1" customWidth="1"/>
    <col min="10503" max="10503" width="24.08984375" style="154" customWidth="1"/>
    <col min="10504" max="10504" width="27.08984375" style="154" customWidth="1"/>
    <col min="10505" max="10505" width="20.6328125" style="154" customWidth="1"/>
    <col min="10506" max="10506" width="20.90625" style="154" customWidth="1"/>
    <col min="10507" max="10507" width="20.36328125" style="154" customWidth="1"/>
    <col min="10508" max="10508" width="8.90625" style="154" customWidth="1"/>
    <col min="10509" max="10509" width="8.7265625" style="154"/>
    <col min="10510" max="10510" width="11" style="154" bestFit="1" customWidth="1"/>
    <col min="10511" max="10750" width="8.7265625" style="154"/>
    <col min="10751" max="10751" width="11.54296875" style="154" customWidth="1"/>
    <col min="10752" max="10752" width="20.54296875" style="154" customWidth="1"/>
    <col min="10753" max="10753" width="6" style="154" customWidth="1"/>
    <col min="10754" max="10754" width="20.6328125" style="154" customWidth="1"/>
    <col min="10755" max="10755" width="20.36328125" style="154" customWidth="1"/>
    <col min="10756" max="10756" width="21.6328125" style="154" customWidth="1"/>
    <col min="10757" max="10757" width="20.6328125" style="154" customWidth="1"/>
    <col min="10758" max="10758" width="22.6328125" style="154" bestFit="1" customWidth="1"/>
    <col min="10759" max="10759" width="24.08984375" style="154" customWidth="1"/>
    <col min="10760" max="10760" width="27.08984375" style="154" customWidth="1"/>
    <col min="10761" max="10761" width="20.6328125" style="154" customWidth="1"/>
    <col min="10762" max="10762" width="20.90625" style="154" customWidth="1"/>
    <col min="10763" max="10763" width="20.36328125" style="154" customWidth="1"/>
    <col min="10764" max="10764" width="8.90625" style="154" customWidth="1"/>
    <col min="10765" max="10765" width="8.7265625" style="154"/>
    <col min="10766" max="10766" width="11" style="154" bestFit="1" customWidth="1"/>
    <col min="10767" max="11006" width="8.7265625" style="154"/>
    <col min="11007" max="11007" width="11.54296875" style="154" customWidth="1"/>
    <col min="11008" max="11008" width="20.54296875" style="154" customWidth="1"/>
    <col min="11009" max="11009" width="6" style="154" customWidth="1"/>
    <col min="11010" max="11010" width="20.6328125" style="154" customWidth="1"/>
    <col min="11011" max="11011" width="20.36328125" style="154" customWidth="1"/>
    <col min="11012" max="11012" width="21.6328125" style="154" customWidth="1"/>
    <col min="11013" max="11013" width="20.6328125" style="154" customWidth="1"/>
    <col min="11014" max="11014" width="22.6328125" style="154" bestFit="1" customWidth="1"/>
    <col min="11015" max="11015" width="24.08984375" style="154" customWidth="1"/>
    <col min="11016" max="11016" width="27.08984375" style="154" customWidth="1"/>
    <col min="11017" max="11017" width="20.6328125" style="154" customWidth="1"/>
    <col min="11018" max="11018" width="20.90625" style="154" customWidth="1"/>
    <col min="11019" max="11019" width="20.36328125" style="154" customWidth="1"/>
    <col min="11020" max="11020" width="8.90625" style="154" customWidth="1"/>
    <col min="11021" max="11021" width="8.7265625" style="154"/>
    <col min="11022" max="11022" width="11" style="154" bestFit="1" customWidth="1"/>
    <col min="11023" max="11262" width="8.7265625" style="154"/>
    <col min="11263" max="11263" width="11.54296875" style="154" customWidth="1"/>
    <col min="11264" max="11264" width="20.54296875" style="154" customWidth="1"/>
    <col min="11265" max="11265" width="6" style="154" customWidth="1"/>
    <col min="11266" max="11266" width="20.6328125" style="154" customWidth="1"/>
    <col min="11267" max="11267" width="20.36328125" style="154" customWidth="1"/>
    <col min="11268" max="11268" width="21.6328125" style="154" customWidth="1"/>
    <col min="11269" max="11269" width="20.6328125" style="154" customWidth="1"/>
    <col min="11270" max="11270" width="22.6328125" style="154" bestFit="1" customWidth="1"/>
    <col min="11271" max="11271" width="24.08984375" style="154" customWidth="1"/>
    <col min="11272" max="11272" width="27.08984375" style="154" customWidth="1"/>
    <col min="11273" max="11273" width="20.6328125" style="154" customWidth="1"/>
    <col min="11274" max="11274" width="20.90625" style="154" customWidth="1"/>
    <col min="11275" max="11275" width="20.36328125" style="154" customWidth="1"/>
    <col min="11276" max="11276" width="8.90625" style="154" customWidth="1"/>
    <col min="11277" max="11277" width="8.7265625" style="154"/>
    <col min="11278" max="11278" width="11" style="154" bestFit="1" customWidth="1"/>
    <col min="11279" max="11518" width="8.7265625" style="154"/>
    <col min="11519" max="11519" width="11.54296875" style="154" customWidth="1"/>
    <col min="11520" max="11520" width="20.54296875" style="154" customWidth="1"/>
    <col min="11521" max="11521" width="6" style="154" customWidth="1"/>
    <col min="11522" max="11522" width="20.6328125" style="154" customWidth="1"/>
    <col min="11523" max="11523" width="20.36328125" style="154" customWidth="1"/>
    <col min="11524" max="11524" width="21.6328125" style="154" customWidth="1"/>
    <col min="11525" max="11525" width="20.6328125" style="154" customWidth="1"/>
    <col min="11526" max="11526" width="22.6328125" style="154" bestFit="1" customWidth="1"/>
    <col min="11527" max="11527" width="24.08984375" style="154" customWidth="1"/>
    <col min="11528" max="11528" width="27.08984375" style="154" customWidth="1"/>
    <col min="11529" max="11529" width="20.6328125" style="154" customWidth="1"/>
    <col min="11530" max="11530" width="20.90625" style="154" customWidth="1"/>
    <col min="11531" max="11531" width="20.36328125" style="154" customWidth="1"/>
    <col min="11532" max="11532" width="8.90625" style="154" customWidth="1"/>
    <col min="11533" max="11533" width="8.7265625" style="154"/>
    <col min="11534" max="11534" width="11" style="154" bestFit="1" customWidth="1"/>
    <col min="11535" max="11774" width="8.7265625" style="154"/>
    <col min="11775" max="11775" width="11.54296875" style="154" customWidth="1"/>
    <col min="11776" max="11776" width="20.54296875" style="154" customWidth="1"/>
    <col min="11777" max="11777" width="6" style="154" customWidth="1"/>
    <col min="11778" max="11778" width="20.6328125" style="154" customWidth="1"/>
    <col min="11779" max="11779" width="20.36328125" style="154" customWidth="1"/>
    <col min="11780" max="11780" width="21.6328125" style="154" customWidth="1"/>
    <col min="11781" max="11781" width="20.6328125" style="154" customWidth="1"/>
    <col min="11782" max="11782" width="22.6328125" style="154" bestFit="1" customWidth="1"/>
    <col min="11783" max="11783" width="24.08984375" style="154" customWidth="1"/>
    <col min="11784" max="11784" width="27.08984375" style="154" customWidth="1"/>
    <col min="11785" max="11785" width="20.6328125" style="154" customWidth="1"/>
    <col min="11786" max="11786" width="20.90625" style="154" customWidth="1"/>
    <col min="11787" max="11787" width="20.36328125" style="154" customWidth="1"/>
    <col min="11788" max="11788" width="8.90625" style="154" customWidth="1"/>
    <col min="11789" max="11789" width="8.7265625" style="154"/>
    <col min="11790" max="11790" width="11" style="154" bestFit="1" customWidth="1"/>
    <col min="11791" max="12030" width="8.7265625" style="154"/>
    <col min="12031" max="12031" width="11.54296875" style="154" customWidth="1"/>
    <col min="12032" max="12032" width="20.54296875" style="154" customWidth="1"/>
    <col min="12033" max="12033" width="6" style="154" customWidth="1"/>
    <col min="12034" max="12034" width="20.6328125" style="154" customWidth="1"/>
    <col min="12035" max="12035" width="20.36328125" style="154" customWidth="1"/>
    <col min="12036" max="12036" width="21.6328125" style="154" customWidth="1"/>
    <col min="12037" max="12037" width="20.6328125" style="154" customWidth="1"/>
    <col min="12038" max="12038" width="22.6328125" style="154" bestFit="1" customWidth="1"/>
    <col min="12039" max="12039" width="24.08984375" style="154" customWidth="1"/>
    <col min="12040" max="12040" width="27.08984375" style="154" customWidth="1"/>
    <col min="12041" max="12041" width="20.6328125" style="154" customWidth="1"/>
    <col min="12042" max="12042" width="20.90625" style="154" customWidth="1"/>
    <col min="12043" max="12043" width="20.36328125" style="154" customWidth="1"/>
    <col min="12044" max="12044" width="8.90625" style="154" customWidth="1"/>
    <col min="12045" max="12045" width="8.7265625" style="154"/>
    <col min="12046" max="12046" width="11" style="154" bestFit="1" customWidth="1"/>
    <col min="12047" max="12286" width="8.7265625" style="154"/>
    <col min="12287" max="12287" width="11.54296875" style="154" customWidth="1"/>
    <col min="12288" max="12288" width="20.54296875" style="154" customWidth="1"/>
    <col min="12289" max="12289" width="6" style="154" customWidth="1"/>
    <col min="12290" max="12290" width="20.6328125" style="154" customWidth="1"/>
    <col min="12291" max="12291" width="20.36328125" style="154" customWidth="1"/>
    <col min="12292" max="12292" width="21.6328125" style="154" customWidth="1"/>
    <col min="12293" max="12293" width="20.6328125" style="154" customWidth="1"/>
    <col min="12294" max="12294" width="22.6328125" style="154" bestFit="1" customWidth="1"/>
    <col min="12295" max="12295" width="24.08984375" style="154" customWidth="1"/>
    <col min="12296" max="12296" width="27.08984375" style="154" customWidth="1"/>
    <col min="12297" max="12297" width="20.6328125" style="154" customWidth="1"/>
    <col min="12298" max="12298" width="20.90625" style="154" customWidth="1"/>
    <col min="12299" max="12299" width="20.36328125" style="154" customWidth="1"/>
    <col min="12300" max="12300" width="8.90625" style="154" customWidth="1"/>
    <col min="12301" max="12301" width="8.7265625" style="154"/>
    <col min="12302" max="12302" width="11" style="154" bestFit="1" customWidth="1"/>
    <col min="12303" max="12542" width="8.7265625" style="154"/>
    <col min="12543" max="12543" width="11.54296875" style="154" customWidth="1"/>
    <col min="12544" max="12544" width="20.54296875" style="154" customWidth="1"/>
    <col min="12545" max="12545" width="6" style="154" customWidth="1"/>
    <col min="12546" max="12546" width="20.6328125" style="154" customWidth="1"/>
    <col min="12547" max="12547" width="20.36328125" style="154" customWidth="1"/>
    <col min="12548" max="12548" width="21.6328125" style="154" customWidth="1"/>
    <col min="12549" max="12549" width="20.6328125" style="154" customWidth="1"/>
    <col min="12550" max="12550" width="22.6328125" style="154" bestFit="1" customWidth="1"/>
    <col min="12551" max="12551" width="24.08984375" style="154" customWidth="1"/>
    <col min="12552" max="12552" width="27.08984375" style="154" customWidth="1"/>
    <col min="12553" max="12553" width="20.6328125" style="154" customWidth="1"/>
    <col min="12554" max="12554" width="20.90625" style="154" customWidth="1"/>
    <col min="12555" max="12555" width="20.36328125" style="154" customWidth="1"/>
    <col min="12556" max="12556" width="8.90625" style="154" customWidth="1"/>
    <col min="12557" max="12557" width="8.7265625" style="154"/>
    <col min="12558" max="12558" width="11" style="154" bestFit="1" customWidth="1"/>
    <col min="12559" max="12798" width="8.7265625" style="154"/>
    <col min="12799" max="12799" width="11.54296875" style="154" customWidth="1"/>
    <col min="12800" max="12800" width="20.54296875" style="154" customWidth="1"/>
    <col min="12801" max="12801" width="6" style="154" customWidth="1"/>
    <col min="12802" max="12802" width="20.6328125" style="154" customWidth="1"/>
    <col min="12803" max="12803" width="20.36328125" style="154" customWidth="1"/>
    <col min="12804" max="12804" width="21.6328125" style="154" customWidth="1"/>
    <col min="12805" max="12805" width="20.6328125" style="154" customWidth="1"/>
    <col min="12806" max="12806" width="22.6328125" style="154" bestFit="1" customWidth="1"/>
    <col min="12807" max="12807" width="24.08984375" style="154" customWidth="1"/>
    <col min="12808" max="12808" width="27.08984375" style="154" customWidth="1"/>
    <col min="12809" max="12809" width="20.6328125" style="154" customWidth="1"/>
    <col min="12810" max="12810" width="20.90625" style="154" customWidth="1"/>
    <col min="12811" max="12811" width="20.36328125" style="154" customWidth="1"/>
    <col min="12812" max="12812" width="8.90625" style="154" customWidth="1"/>
    <col min="12813" max="12813" width="8.7265625" style="154"/>
    <col min="12814" max="12814" width="11" style="154" bestFit="1" customWidth="1"/>
    <col min="12815" max="13054" width="8.7265625" style="154"/>
    <col min="13055" max="13055" width="11.54296875" style="154" customWidth="1"/>
    <col min="13056" max="13056" width="20.54296875" style="154" customWidth="1"/>
    <col min="13057" max="13057" width="6" style="154" customWidth="1"/>
    <col min="13058" max="13058" width="20.6328125" style="154" customWidth="1"/>
    <col min="13059" max="13059" width="20.36328125" style="154" customWidth="1"/>
    <col min="13060" max="13060" width="21.6328125" style="154" customWidth="1"/>
    <col min="13061" max="13061" width="20.6328125" style="154" customWidth="1"/>
    <col min="13062" max="13062" width="22.6328125" style="154" bestFit="1" customWidth="1"/>
    <col min="13063" max="13063" width="24.08984375" style="154" customWidth="1"/>
    <col min="13064" max="13064" width="27.08984375" style="154" customWidth="1"/>
    <col min="13065" max="13065" width="20.6328125" style="154" customWidth="1"/>
    <col min="13066" max="13066" width="20.90625" style="154" customWidth="1"/>
    <col min="13067" max="13067" width="20.36328125" style="154" customWidth="1"/>
    <col min="13068" max="13068" width="8.90625" style="154" customWidth="1"/>
    <col min="13069" max="13069" width="8.7265625" style="154"/>
    <col min="13070" max="13070" width="11" style="154" bestFit="1" customWidth="1"/>
    <col min="13071" max="13310" width="8.7265625" style="154"/>
    <col min="13311" max="13311" width="11.54296875" style="154" customWidth="1"/>
    <col min="13312" max="13312" width="20.54296875" style="154" customWidth="1"/>
    <col min="13313" max="13313" width="6" style="154" customWidth="1"/>
    <col min="13314" max="13314" width="20.6328125" style="154" customWidth="1"/>
    <col min="13315" max="13315" width="20.36328125" style="154" customWidth="1"/>
    <col min="13316" max="13316" width="21.6328125" style="154" customWidth="1"/>
    <col min="13317" max="13317" width="20.6328125" style="154" customWidth="1"/>
    <col min="13318" max="13318" width="22.6328125" style="154" bestFit="1" customWidth="1"/>
    <col min="13319" max="13319" width="24.08984375" style="154" customWidth="1"/>
    <col min="13320" max="13320" width="27.08984375" style="154" customWidth="1"/>
    <col min="13321" max="13321" width="20.6328125" style="154" customWidth="1"/>
    <col min="13322" max="13322" width="20.90625" style="154" customWidth="1"/>
    <col min="13323" max="13323" width="20.36328125" style="154" customWidth="1"/>
    <col min="13324" max="13324" width="8.90625" style="154" customWidth="1"/>
    <col min="13325" max="13325" width="8.7265625" style="154"/>
    <col min="13326" max="13326" width="11" style="154" bestFit="1" customWidth="1"/>
    <col min="13327" max="13566" width="8.7265625" style="154"/>
    <col min="13567" max="13567" width="11.54296875" style="154" customWidth="1"/>
    <col min="13568" max="13568" width="20.54296875" style="154" customWidth="1"/>
    <col min="13569" max="13569" width="6" style="154" customWidth="1"/>
    <col min="13570" max="13570" width="20.6328125" style="154" customWidth="1"/>
    <col min="13571" max="13571" width="20.36328125" style="154" customWidth="1"/>
    <col min="13572" max="13572" width="21.6328125" style="154" customWidth="1"/>
    <col min="13573" max="13573" width="20.6328125" style="154" customWidth="1"/>
    <col min="13574" max="13574" width="22.6328125" style="154" bestFit="1" customWidth="1"/>
    <col min="13575" max="13575" width="24.08984375" style="154" customWidth="1"/>
    <col min="13576" max="13576" width="27.08984375" style="154" customWidth="1"/>
    <col min="13577" max="13577" width="20.6328125" style="154" customWidth="1"/>
    <col min="13578" max="13578" width="20.90625" style="154" customWidth="1"/>
    <col min="13579" max="13579" width="20.36328125" style="154" customWidth="1"/>
    <col min="13580" max="13580" width="8.90625" style="154" customWidth="1"/>
    <col min="13581" max="13581" width="8.7265625" style="154"/>
    <col min="13582" max="13582" width="11" style="154" bestFit="1" customWidth="1"/>
    <col min="13583" max="13822" width="8.7265625" style="154"/>
    <col min="13823" max="13823" width="11.54296875" style="154" customWidth="1"/>
    <col min="13824" max="13824" width="20.54296875" style="154" customWidth="1"/>
    <col min="13825" max="13825" width="6" style="154" customWidth="1"/>
    <col min="13826" max="13826" width="20.6328125" style="154" customWidth="1"/>
    <col min="13827" max="13827" width="20.36328125" style="154" customWidth="1"/>
    <col min="13828" max="13828" width="21.6328125" style="154" customWidth="1"/>
    <col min="13829" max="13829" width="20.6328125" style="154" customWidth="1"/>
    <col min="13830" max="13830" width="22.6328125" style="154" bestFit="1" customWidth="1"/>
    <col min="13831" max="13831" width="24.08984375" style="154" customWidth="1"/>
    <col min="13832" max="13832" width="27.08984375" style="154" customWidth="1"/>
    <col min="13833" max="13833" width="20.6328125" style="154" customWidth="1"/>
    <col min="13834" max="13834" width="20.90625" style="154" customWidth="1"/>
    <col min="13835" max="13835" width="20.36328125" style="154" customWidth="1"/>
    <col min="13836" max="13836" width="8.90625" style="154" customWidth="1"/>
    <col min="13837" max="13837" width="8.7265625" style="154"/>
    <col min="13838" max="13838" width="11" style="154" bestFit="1" customWidth="1"/>
    <col min="13839" max="14078" width="8.7265625" style="154"/>
    <col min="14079" max="14079" width="11.54296875" style="154" customWidth="1"/>
    <col min="14080" max="14080" width="20.54296875" style="154" customWidth="1"/>
    <col min="14081" max="14081" width="6" style="154" customWidth="1"/>
    <col min="14082" max="14082" width="20.6328125" style="154" customWidth="1"/>
    <col min="14083" max="14083" width="20.36328125" style="154" customWidth="1"/>
    <col min="14084" max="14084" width="21.6328125" style="154" customWidth="1"/>
    <col min="14085" max="14085" width="20.6328125" style="154" customWidth="1"/>
    <col min="14086" max="14086" width="22.6328125" style="154" bestFit="1" customWidth="1"/>
    <col min="14087" max="14087" width="24.08984375" style="154" customWidth="1"/>
    <col min="14088" max="14088" width="27.08984375" style="154" customWidth="1"/>
    <col min="14089" max="14089" width="20.6328125" style="154" customWidth="1"/>
    <col min="14090" max="14090" width="20.90625" style="154" customWidth="1"/>
    <col min="14091" max="14091" width="20.36328125" style="154" customWidth="1"/>
    <col min="14092" max="14092" width="8.90625" style="154" customWidth="1"/>
    <col min="14093" max="14093" width="8.7265625" style="154"/>
    <col min="14094" max="14094" width="11" style="154" bestFit="1" customWidth="1"/>
    <col min="14095" max="14334" width="8.7265625" style="154"/>
    <col min="14335" max="14335" width="11.54296875" style="154" customWidth="1"/>
    <col min="14336" max="14336" width="20.54296875" style="154" customWidth="1"/>
    <col min="14337" max="14337" width="6" style="154" customWidth="1"/>
    <col min="14338" max="14338" width="20.6328125" style="154" customWidth="1"/>
    <col min="14339" max="14339" width="20.36328125" style="154" customWidth="1"/>
    <col min="14340" max="14340" width="21.6328125" style="154" customWidth="1"/>
    <col min="14341" max="14341" width="20.6328125" style="154" customWidth="1"/>
    <col min="14342" max="14342" width="22.6328125" style="154" bestFit="1" customWidth="1"/>
    <col min="14343" max="14343" width="24.08984375" style="154" customWidth="1"/>
    <col min="14344" max="14344" width="27.08984375" style="154" customWidth="1"/>
    <col min="14345" max="14345" width="20.6328125" style="154" customWidth="1"/>
    <col min="14346" max="14346" width="20.90625" style="154" customWidth="1"/>
    <col min="14347" max="14347" width="20.36328125" style="154" customWidth="1"/>
    <col min="14348" max="14348" width="8.90625" style="154" customWidth="1"/>
    <col min="14349" max="14349" width="8.7265625" style="154"/>
    <col min="14350" max="14350" width="11" style="154" bestFit="1" customWidth="1"/>
    <col min="14351" max="14590" width="8.7265625" style="154"/>
    <col min="14591" max="14591" width="11.54296875" style="154" customWidth="1"/>
    <col min="14592" max="14592" width="20.54296875" style="154" customWidth="1"/>
    <col min="14593" max="14593" width="6" style="154" customWidth="1"/>
    <col min="14594" max="14594" width="20.6328125" style="154" customWidth="1"/>
    <col min="14595" max="14595" width="20.36328125" style="154" customWidth="1"/>
    <col min="14596" max="14596" width="21.6328125" style="154" customWidth="1"/>
    <col min="14597" max="14597" width="20.6328125" style="154" customWidth="1"/>
    <col min="14598" max="14598" width="22.6328125" style="154" bestFit="1" customWidth="1"/>
    <col min="14599" max="14599" width="24.08984375" style="154" customWidth="1"/>
    <col min="14600" max="14600" width="27.08984375" style="154" customWidth="1"/>
    <col min="14601" max="14601" width="20.6328125" style="154" customWidth="1"/>
    <col min="14602" max="14602" width="20.90625" style="154" customWidth="1"/>
    <col min="14603" max="14603" width="20.36328125" style="154" customWidth="1"/>
    <col min="14604" max="14604" width="8.90625" style="154" customWidth="1"/>
    <col min="14605" max="14605" width="8.7265625" style="154"/>
    <col min="14606" max="14606" width="11" style="154" bestFit="1" customWidth="1"/>
    <col min="14607" max="14846" width="8.7265625" style="154"/>
    <col min="14847" max="14847" width="11.54296875" style="154" customWidth="1"/>
    <col min="14848" max="14848" width="20.54296875" style="154" customWidth="1"/>
    <col min="14849" max="14849" width="6" style="154" customWidth="1"/>
    <col min="14850" max="14850" width="20.6328125" style="154" customWidth="1"/>
    <col min="14851" max="14851" width="20.36328125" style="154" customWidth="1"/>
    <col min="14852" max="14852" width="21.6328125" style="154" customWidth="1"/>
    <col min="14853" max="14853" width="20.6328125" style="154" customWidth="1"/>
    <col min="14854" max="14854" width="22.6328125" style="154" bestFit="1" customWidth="1"/>
    <col min="14855" max="14855" width="24.08984375" style="154" customWidth="1"/>
    <col min="14856" max="14856" width="27.08984375" style="154" customWidth="1"/>
    <col min="14857" max="14857" width="20.6328125" style="154" customWidth="1"/>
    <col min="14858" max="14858" width="20.90625" style="154" customWidth="1"/>
    <col min="14859" max="14859" width="20.36328125" style="154" customWidth="1"/>
    <col min="14860" max="14860" width="8.90625" style="154" customWidth="1"/>
    <col min="14861" max="14861" width="8.7265625" style="154"/>
    <col min="14862" max="14862" width="11" style="154" bestFit="1" customWidth="1"/>
    <col min="14863" max="15102" width="8.7265625" style="154"/>
    <col min="15103" max="15103" width="11.54296875" style="154" customWidth="1"/>
    <col min="15104" max="15104" width="20.54296875" style="154" customWidth="1"/>
    <col min="15105" max="15105" width="6" style="154" customWidth="1"/>
    <col min="15106" max="15106" width="20.6328125" style="154" customWidth="1"/>
    <col min="15107" max="15107" width="20.36328125" style="154" customWidth="1"/>
    <col min="15108" max="15108" width="21.6328125" style="154" customWidth="1"/>
    <col min="15109" max="15109" width="20.6328125" style="154" customWidth="1"/>
    <col min="15110" max="15110" width="22.6328125" style="154" bestFit="1" customWidth="1"/>
    <col min="15111" max="15111" width="24.08984375" style="154" customWidth="1"/>
    <col min="15112" max="15112" width="27.08984375" style="154" customWidth="1"/>
    <col min="15113" max="15113" width="20.6328125" style="154" customWidth="1"/>
    <col min="15114" max="15114" width="20.90625" style="154" customWidth="1"/>
    <col min="15115" max="15115" width="20.36328125" style="154" customWidth="1"/>
    <col min="15116" max="15116" width="8.90625" style="154" customWidth="1"/>
    <col min="15117" max="15117" width="8.7265625" style="154"/>
    <col min="15118" max="15118" width="11" style="154" bestFit="1" customWidth="1"/>
    <col min="15119" max="15358" width="8.7265625" style="154"/>
    <col min="15359" max="15359" width="11.54296875" style="154" customWidth="1"/>
    <col min="15360" max="15360" width="20.54296875" style="154" customWidth="1"/>
    <col min="15361" max="15361" width="6" style="154" customWidth="1"/>
    <col min="15362" max="15362" width="20.6328125" style="154" customWidth="1"/>
    <col min="15363" max="15363" width="20.36328125" style="154" customWidth="1"/>
    <col min="15364" max="15364" width="21.6328125" style="154" customWidth="1"/>
    <col min="15365" max="15365" width="20.6328125" style="154" customWidth="1"/>
    <col min="15366" max="15366" width="22.6328125" style="154" bestFit="1" customWidth="1"/>
    <col min="15367" max="15367" width="24.08984375" style="154" customWidth="1"/>
    <col min="15368" max="15368" width="27.08984375" style="154" customWidth="1"/>
    <col min="15369" max="15369" width="20.6328125" style="154" customWidth="1"/>
    <col min="15370" max="15370" width="20.90625" style="154" customWidth="1"/>
    <col min="15371" max="15371" width="20.36328125" style="154" customWidth="1"/>
    <col min="15372" max="15372" width="8.90625" style="154" customWidth="1"/>
    <col min="15373" max="15373" width="8.7265625" style="154"/>
    <col min="15374" max="15374" width="11" style="154" bestFit="1" customWidth="1"/>
    <col min="15375" max="15614" width="8.7265625" style="154"/>
    <col min="15615" max="15615" width="11.54296875" style="154" customWidth="1"/>
    <col min="15616" max="15616" width="20.54296875" style="154" customWidth="1"/>
    <col min="15617" max="15617" width="6" style="154" customWidth="1"/>
    <col min="15618" max="15618" width="20.6328125" style="154" customWidth="1"/>
    <col min="15619" max="15619" width="20.36328125" style="154" customWidth="1"/>
    <col min="15620" max="15620" width="21.6328125" style="154" customWidth="1"/>
    <col min="15621" max="15621" width="20.6328125" style="154" customWidth="1"/>
    <col min="15622" max="15622" width="22.6328125" style="154" bestFit="1" customWidth="1"/>
    <col min="15623" max="15623" width="24.08984375" style="154" customWidth="1"/>
    <col min="15624" max="15624" width="27.08984375" style="154" customWidth="1"/>
    <col min="15625" max="15625" width="20.6328125" style="154" customWidth="1"/>
    <col min="15626" max="15626" width="20.90625" style="154" customWidth="1"/>
    <col min="15627" max="15627" width="20.36328125" style="154" customWidth="1"/>
    <col min="15628" max="15628" width="8.90625" style="154" customWidth="1"/>
    <col min="15629" max="15629" width="8.7265625" style="154"/>
    <col min="15630" max="15630" width="11" style="154" bestFit="1" customWidth="1"/>
    <col min="15631" max="15870" width="8.7265625" style="154"/>
    <col min="15871" max="15871" width="11.54296875" style="154" customWidth="1"/>
    <col min="15872" max="15872" width="20.54296875" style="154" customWidth="1"/>
    <col min="15873" max="15873" width="6" style="154" customWidth="1"/>
    <col min="15874" max="15874" width="20.6328125" style="154" customWidth="1"/>
    <col min="15875" max="15875" width="20.36328125" style="154" customWidth="1"/>
    <col min="15876" max="15876" width="21.6328125" style="154" customWidth="1"/>
    <col min="15877" max="15877" width="20.6328125" style="154" customWidth="1"/>
    <col min="15878" max="15878" width="22.6328125" style="154" bestFit="1" customWidth="1"/>
    <col min="15879" max="15879" width="24.08984375" style="154" customWidth="1"/>
    <col min="15880" max="15880" width="27.08984375" style="154" customWidth="1"/>
    <col min="15881" max="15881" width="20.6328125" style="154" customWidth="1"/>
    <col min="15882" max="15882" width="20.90625" style="154" customWidth="1"/>
    <col min="15883" max="15883" width="20.36328125" style="154" customWidth="1"/>
    <col min="15884" max="15884" width="8.90625" style="154" customWidth="1"/>
    <col min="15885" max="15885" width="8.7265625" style="154"/>
    <col min="15886" max="15886" width="11" style="154" bestFit="1" customWidth="1"/>
    <col min="15887" max="16126" width="8.7265625" style="154"/>
    <col min="16127" max="16127" width="11.54296875" style="154" customWidth="1"/>
    <col min="16128" max="16128" width="20.54296875" style="154" customWidth="1"/>
    <col min="16129" max="16129" width="6" style="154" customWidth="1"/>
    <col min="16130" max="16130" width="20.6328125" style="154" customWidth="1"/>
    <col min="16131" max="16131" width="20.36328125" style="154" customWidth="1"/>
    <col min="16132" max="16132" width="21.6328125" style="154" customWidth="1"/>
    <col min="16133" max="16133" width="20.6328125" style="154" customWidth="1"/>
    <col min="16134" max="16134" width="22.6328125" style="154" bestFit="1" customWidth="1"/>
    <col min="16135" max="16135" width="24.08984375" style="154" customWidth="1"/>
    <col min="16136" max="16136" width="27.08984375" style="154" customWidth="1"/>
    <col min="16137" max="16137" width="20.6328125" style="154" customWidth="1"/>
    <col min="16138" max="16138" width="20.90625" style="154" customWidth="1"/>
    <col min="16139" max="16139" width="20.36328125" style="154" customWidth="1"/>
    <col min="16140" max="16140" width="8.90625" style="154" customWidth="1"/>
    <col min="16141" max="16141" width="8.7265625" style="154"/>
    <col min="16142" max="16142" width="11" style="154" bestFit="1" customWidth="1"/>
    <col min="16143" max="16384" width="8.7265625" style="154"/>
  </cols>
  <sheetData>
    <row r="1" spans="1:16" ht="28" x14ac:dyDescent="0.6">
      <c r="B1" s="152"/>
      <c r="C1" s="152"/>
      <c r="D1" s="153" t="s">
        <v>1065</v>
      </c>
      <c r="E1" s="153"/>
      <c r="F1" s="153"/>
      <c r="G1" s="153"/>
      <c r="H1" s="153"/>
      <c r="I1" s="153"/>
      <c r="J1" s="153"/>
      <c r="K1" s="153"/>
      <c r="L1" s="153"/>
    </row>
    <row r="2" spans="1:16" ht="17.5" x14ac:dyDescent="0.35">
      <c r="G2" s="155" t="s">
        <v>1066</v>
      </c>
      <c r="H2" s="156" t="s">
        <v>7</v>
      </c>
      <c r="I2" s="157"/>
    </row>
    <row r="3" spans="1:16" ht="17.5" x14ac:dyDescent="0.35">
      <c r="D3" s="158"/>
      <c r="G3" s="155" t="s">
        <v>1067</v>
      </c>
      <c r="H3" s="156" t="s">
        <v>5</v>
      </c>
      <c r="I3" s="157"/>
    </row>
    <row r="4" spans="1:16" ht="20.25" customHeight="1" x14ac:dyDescent="0.25"/>
    <row r="5" spans="1:16" ht="48.75" customHeight="1" x14ac:dyDescent="0.25">
      <c r="B5" s="159" t="s">
        <v>1068</v>
      </c>
      <c r="C5" s="159"/>
      <c r="D5" s="159"/>
      <c r="E5" s="159"/>
      <c r="F5" s="159"/>
      <c r="G5" s="159"/>
      <c r="H5" s="159"/>
      <c r="I5" s="159"/>
      <c r="J5" s="159"/>
      <c r="K5" s="159"/>
      <c r="L5" s="159"/>
      <c r="M5" s="159"/>
    </row>
    <row r="6" spans="1:16" ht="70.5" customHeight="1" x14ac:dyDescent="0.25">
      <c r="B6" s="159" t="s">
        <v>1069</v>
      </c>
      <c r="C6" s="159"/>
      <c r="D6" s="159"/>
      <c r="E6" s="159"/>
      <c r="F6" s="159"/>
      <c r="G6" s="159"/>
      <c r="H6" s="159"/>
      <c r="I6" s="159"/>
      <c r="J6" s="159"/>
      <c r="K6" s="159"/>
      <c r="L6" s="159"/>
      <c r="M6" s="159"/>
    </row>
    <row r="7" spans="1:16" ht="70.5" customHeight="1" x14ac:dyDescent="0.25">
      <c r="B7" s="159" t="s">
        <v>1070</v>
      </c>
      <c r="C7" s="159"/>
      <c r="D7" s="159"/>
      <c r="E7" s="159"/>
      <c r="F7" s="159"/>
      <c r="G7" s="159"/>
      <c r="H7" s="159"/>
      <c r="I7" s="159"/>
      <c r="J7" s="159"/>
      <c r="K7" s="159"/>
      <c r="L7" s="159"/>
      <c r="M7" s="159"/>
      <c r="N7" s="160"/>
    </row>
    <row r="8" spans="1:16" ht="56.25" customHeight="1" x14ac:dyDescent="0.25">
      <c r="B8" s="159" t="s">
        <v>1071</v>
      </c>
      <c r="C8" s="159"/>
      <c r="D8" s="159"/>
      <c r="E8" s="159"/>
      <c r="F8" s="159"/>
      <c r="G8" s="159"/>
      <c r="H8" s="159"/>
      <c r="I8" s="159"/>
      <c r="J8" s="159"/>
      <c r="K8" s="159"/>
      <c r="L8" s="159"/>
      <c r="M8" s="159"/>
      <c r="N8" s="160"/>
    </row>
    <row r="9" spans="1:16" ht="6" customHeight="1" x14ac:dyDescent="0.25">
      <c r="B9" s="160"/>
      <c r="C9" s="160"/>
      <c r="D9" s="160"/>
      <c r="E9" s="160"/>
      <c r="F9" s="160"/>
      <c r="G9" s="160"/>
      <c r="H9" s="160"/>
      <c r="I9" s="160"/>
      <c r="J9" s="160"/>
      <c r="K9" s="160"/>
      <c r="L9" s="160"/>
      <c r="M9" s="160"/>
      <c r="N9" s="160"/>
    </row>
    <row r="10" spans="1:16" s="167" customFormat="1" ht="23" x14ac:dyDescent="0.5">
      <c r="A10" s="161" t="s">
        <v>1072</v>
      </c>
      <c r="B10" s="162" t="s">
        <v>1072</v>
      </c>
      <c r="C10" s="163"/>
      <c r="D10" s="164"/>
      <c r="E10" s="164"/>
      <c r="F10" s="165"/>
      <c r="G10" s="165"/>
      <c r="H10" s="165"/>
      <c r="I10" s="165"/>
      <c r="J10" s="165"/>
      <c r="K10" s="165"/>
      <c r="L10" s="165"/>
      <c r="M10" s="166"/>
      <c r="N10" s="154"/>
      <c r="O10" s="154"/>
      <c r="P10" s="154"/>
    </row>
    <row r="11" spans="1:16" s="167" customFormat="1" ht="20" x14ac:dyDescent="0.4">
      <c r="A11" s="161"/>
      <c r="B11" s="168"/>
      <c r="C11" s="168"/>
      <c r="D11" s="169"/>
      <c r="E11" s="169"/>
      <c r="F11" s="170"/>
      <c r="G11" s="170"/>
      <c r="H11" s="170"/>
      <c r="I11" s="170"/>
      <c r="J11" s="170"/>
      <c r="K11" s="170"/>
      <c r="L11" s="170"/>
    </row>
    <row r="12" spans="1:16" s="175" customFormat="1" ht="22.5" customHeight="1" x14ac:dyDescent="0.4">
      <c r="A12" s="171" t="s">
        <v>1073</v>
      </c>
      <c r="B12" s="172" t="s">
        <v>1074</v>
      </c>
      <c r="C12" s="173" t="s">
        <v>1075</v>
      </c>
      <c r="D12" s="173"/>
      <c r="E12" s="173" t="s">
        <v>1076</v>
      </c>
      <c r="F12" s="173"/>
      <c r="G12" s="172" t="s">
        <v>1077</v>
      </c>
      <c r="H12" s="172" t="s">
        <v>1078</v>
      </c>
      <c r="I12" s="172" t="s">
        <v>1079</v>
      </c>
      <c r="J12" s="174" t="s">
        <v>1080</v>
      </c>
      <c r="K12" s="172" t="s">
        <v>1081</v>
      </c>
      <c r="L12" s="172" t="s">
        <v>1082</v>
      </c>
    </row>
    <row r="13" spans="1:16" s="177" customFormat="1" ht="21.75" customHeight="1" x14ac:dyDescent="0.35">
      <c r="A13" s="176"/>
    </row>
    <row r="14" spans="1:16" s="177" customFormat="1" ht="23.15" customHeight="1" x14ac:dyDescent="0.35">
      <c r="A14" s="176"/>
      <c r="B14" s="178" t="s">
        <v>1083</v>
      </c>
      <c r="C14" s="178" t="s">
        <v>1084</v>
      </c>
      <c r="D14" s="179">
        <v>1750000000</v>
      </c>
      <c r="E14" s="180">
        <v>6.2500000000000003E-3</v>
      </c>
      <c r="F14" s="180"/>
      <c r="G14" s="178" t="s">
        <v>1085</v>
      </c>
      <c r="H14" s="181">
        <v>1.45</v>
      </c>
      <c r="I14" s="182">
        <v>2537500000</v>
      </c>
      <c r="J14" s="183">
        <v>43675</v>
      </c>
      <c r="K14" s="183" t="s">
        <v>1086</v>
      </c>
      <c r="L14" s="178" t="s">
        <v>1087</v>
      </c>
    </row>
    <row r="15" spans="1:16" s="177" customFormat="1" ht="23.15" customHeight="1" x14ac:dyDescent="0.35">
      <c r="A15" s="176"/>
      <c r="B15" s="178" t="s">
        <v>1088</v>
      </c>
      <c r="C15" s="178" t="s">
        <v>1089</v>
      </c>
      <c r="D15" s="179">
        <v>1750000000</v>
      </c>
      <c r="E15" s="180">
        <v>2.2499999999999999E-2</v>
      </c>
      <c r="F15" s="180"/>
      <c r="G15" s="178" t="s">
        <v>1085</v>
      </c>
      <c r="H15" s="181">
        <v>1.0954999999999999</v>
      </c>
      <c r="I15" s="182">
        <v>1917125000</v>
      </c>
      <c r="J15" s="183">
        <v>43733</v>
      </c>
      <c r="K15" s="183" t="s">
        <v>1086</v>
      </c>
      <c r="L15" s="178" t="s">
        <v>1087</v>
      </c>
    </row>
    <row r="16" spans="1:16" s="177" customFormat="1" ht="23.15" customHeight="1" x14ac:dyDescent="0.35">
      <c r="A16" s="176"/>
      <c r="B16" s="178" t="s">
        <v>1090</v>
      </c>
      <c r="C16" s="178" t="s">
        <v>1084</v>
      </c>
      <c r="D16" s="179">
        <v>1000000000</v>
      </c>
      <c r="E16" s="180">
        <v>7.4999999999999997E-3</v>
      </c>
      <c r="F16" s="180"/>
      <c r="G16" s="178" t="s">
        <v>1085</v>
      </c>
      <c r="H16" s="181">
        <v>1.423</v>
      </c>
      <c r="I16" s="182">
        <v>1423000000</v>
      </c>
      <c r="J16" s="183">
        <v>44498</v>
      </c>
      <c r="K16" s="183" t="s">
        <v>1086</v>
      </c>
      <c r="L16" s="178" t="s">
        <v>1087</v>
      </c>
    </row>
    <row r="17" spans="1:12" s="177" customFormat="1" ht="23.15" customHeight="1" x14ac:dyDescent="0.35">
      <c r="A17" s="176"/>
      <c r="B17" s="178" t="s">
        <v>1091</v>
      </c>
      <c r="C17" s="178" t="s">
        <v>1092</v>
      </c>
      <c r="D17" s="179">
        <v>1000000000</v>
      </c>
      <c r="E17" s="184" t="s">
        <v>1093</v>
      </c>
      <c r="F17" s="184"/>
      <c r="G17" s="178" t="s">
        <v>1094</v>
      </c>
      <c r="H17" s="181">
        <v>0.998</v>
      </c>
      <c r="I17" s="182">
        <v>998000000</v>
      </c>
      <c r="J17" s="183">
        <v>43775</v>
      </c>
      <c r="K17" s="183" t="s">
        <v>1086</v>
      </c>
      <c r="L17" s="178" t="s">
        <v>1087</v>
      </c>
    </row>
    <row r="18" spans="1:12" s="177" customFormat="1" ht="23.15" customHeight="1" x14ac:dyDescent="0.35">
      <c r="A18" s="176"/>
      <c r="B18" s="178" t="s">
        <v>1095</v>
      </c>
      <c r="C18" s="178" t="s">
        <v>1089</v>
      </c>
      <c r="D18" s="179">
        <v>1750000000</v>
      </c>
      <c r="E18" s="185">
        <v>1.95E-2</v>
      </c>
      <c r="F18" s="185"/>
      <c r="G18" s="178" t="s">
        <v>1085</v>
      </c>
      <c r="H18" s="181">
        <v>1.2483</v>
      </c>
      <c r="I18" s="182">
        <v>2184525000</v>
      </c>
      <c r="J18" s="183">
        <v>43923</v>
      </c>
      <c r="K18" s="183" t="s">
        <v>1086</v>
      </c>
      <c r="L18" s="178" t="s">
        <v>1087</v>
      </c>
    </row>
    <row r="19" spans="1:12" s="177" customFormat="1" ht="23.15" customHeight="1" x14ac:dyDescent="0.35">
      <c r="A19" s="176"/>
      <c r="B19" s="178" t="s">
        <v>1096</v>
      </c>
      <c r="C19" s="178" t="s">
        <v>1084</v>
      </c>
      <c r="D19" s="179">
        <v>1250000000</v>
      </c>
      <c r="E19" s="185">
        <v>2.5000000000000001E-3</v>
      </c>
      <c r="F19" s="185"/>
      <c r="G19" s="178" t="s">
        <v>1085</v>
      </c>
      <c r="H19" s="181">
        <v>1.3158697399999999</v>
      </c>
      <c r="I19" s="182">
        <v>1644837174.9999998</v>
      </c>
      <c r="J19" s="183">
        <v>44678</v>
      </c>
      <c r="K19" s="183" t="s">
        <v>1086</v>
      </c>
      <c r="L19" s="178" t="s">
        <v>1087</v>
      </c>
    </row>
    <row r="20" spans="1:12" s="177" customFormat="1" ht="23.15" customHeight="1" x14ac:dyDescent="0.35">
      <c r="A20" s="176"/>
      <c r="B20" s="178" t="s">
        <v>1097</v>
      </c>
      <c r="C20" s="178" t="s">
        <v>1084</v>
      </c>
      <c r="D20" s="179">
        <v>1250000000</v>
      </c>
      <c r="E20" s="185">
        <v>5.0000000000000001E-3</v>
      </c>
      <c r="F20" s="185"/>
      <c r="G20" s="178" t="s">
        <v>1085</v>
      </c>
      <c r="H20" s="181">
        <v>1.393464</v>
      </c>
      <c r="I20" s="182">
        <v>1741830000</v>
      </c>
      <c r="J20" s="183">
        <v>43997</v>
      </c>
      <c r="K20" s="183" t="s">
        <v>1086</v>
      </c>
      <c r="L20" s="178" t="s">
        <v>1087</v>
      </c>
    </row>
    <row r="21" spans="1:12" s="177" customFormat="1" ht="23.15" customHeight="1" x14ac:dyDescent="0.35">
      <c r="A21" s="176"/>
      <c r="B21" s="178" t="s">
        <v>1098</v>
      </c>
      <c r="C21" s="178" t="s">
        <v>1084</v>
      </c>
      <c r="D21" s="179">
        <v>1000000000</v>
      </c>
      <c r="E21" s="185">
        <v>3.7499999999999999E-3</v>
      </c>
      <c r="F21" s="185"/>
      <c r="G21" s="178" t="s">
        <v>1085</v>
      </c>
      <c r="H21" s="181">
        <v>1.5035000000000001</v>
      </c>
      <c r="I21" s="182">
        <v>1503500000</v>
      </c>
      <c r="J21" s="183">
        <v>44208</v>
      </c>
      <c r="K21" s="183" t="s">
        <v>1086</v>
      </c>
      <c r="L21" s="178" t="s">
        <v>1087</v>
      </c>
    </row>
    <row r="22" spans="1:12" s="177" customFormat="1" ht="23.15" customHeight="1" x14ac:dyDescent="0.35">
      <c r="A22" s="176"/>
      <c r="B22" s="178" t="s">
        <v>1099</v>
      </c>
      <c r="C22" s="178" t="s">
        <v>1089</v>
      </c>
      <c r="D22" s="179">
        <v>1750000000</v>
      </c>
      <c r="E22" s="185">
        <v>2.2499999999999999E-2</v>
      </c>
      <c r="F22" s="185"/>
      <c r="G22" s="178" t="s">
        <v>1085</v>
      </c>
      <c r="H22" s="181">
        <v>1.3274999999999999</v>
      </c>
      <c r="I22" s="182">
        <v>2323125000</v>
      </c>
      <c r="J22" s="183">
        <v>44270</v>
      </c>
      <c r="K22" s="183" t="s">
        <v>1086</v>
      </c>
      <c r="L22" s="178" t="s">
        <v>1087</v>
      </c>
    </row>
    <row r="23" spans="1:12" s="177" customFormat="1" ht="23.15" customHeight="1" x14ac:dyDescent="0.35">
      <c r="A23" s="176"/>
      <c r="B23" s="178" t="s">
        <v>1100</v>
      </c>
      <c r="C23" s="178" t="s">
        <v>1089</v>
      </c>
      <c r="D23" s="179">
        <v>500000000</v>
      </c>
      <c r="E23" s="185">
        <v>2.2499999999999999E-2</v>
      </c>
      <c r="F23" s="185"/>
      <c r="G23" s="178" t="s">
        <v>1085</v>
      </c>
      <c r="H23" s="181">
        <v>1.284</v>
      </c>
      <c r="I23" s="182">
        <v>642000000</v>
      </c>
      <c r="J23" s="183">
        <v>44270</v>
      </c>
      <c r="K23" s="183" t="s">
        <v>1086</v>
      </c>
      <c r="L23" s="178" t="s">
        <v>1087</v>
      </c>
    </row>
    <row r="24" spans="1:12" s="177" customFormat="1" ht="23.15" customHeight="1" x14ac:dyDescent="0.35">
      <c r="A24" s="176"/>
      <c r="B24" s="178" t="s">
        <v>1101</v>
      </c>
      <c r="C24" s="178" t="s">
        <v>1084</v>
      </c>
      <c r="D24" s="179">
        <v>1000000000</v>
      </c>
      <c r="E24" s="185">
        <v>3.7499999999999999E-3</v>
      </c>
      <c r="F24" s="185"/>
      <c r="G24" s="178" t="s">
        <v>1085</v>
      </c>
      <c r="H24" s="181">
        <v>1.4373</v>
      </c>
      <c r="I24" s="182">
        <v>1437300000</v>
      </c>
      <c r="J24" s="183">
        <v>45043</v>
      </c>
      <c r="K24" s="183" t="s">
        <v>1086</v>
      </c>
      <c r="L24" s="178" t="s">
        <v>1087</v>
      </c>
    </row>
    <row r="25" spans="1:12" s="177" customFormat="1" ht="23.15" customHeight="1" x14ac:dyDescent="0.35">
      <c r="A25" s="176"/>
      <c r="B25" s="178" t="s">
        <v>1102</v>
      </c>
      <c r="C25" s="178" t="s">
        <v>1103</v>
      </c>
      <c r="D25" s="179">
        <v>1500000000</v>
      </c>
      <c r="E25" s="185">
        <v>1.6799999999999999E-2</v>
      </c>
      <c r="F25" s="185"/>
      <c r="G25" s="178" t="s">
        <v>1085</v>
      </c>
      <c r="H25" s="181">
        <v>1</v>
      </c>
      <c r="I25" s="182">
        <v>1500000000</v>
      </c>
      <c r="J25" s="183">
        <v>44355</v>
      </c>
      <c r="K25" s="183" t="s">
        <v>1086</v>
      </c>
      <c r="L25" s="178" t="s">
        <v>1087</v>
      </c>
    </row>
    <row r="26" spans="1:12" s="177" customFormat="1" ht="23.15" customHeight="1" x14ac:dyDescent="0.35">
      <c r="A26" s="176"/>
      <c r="B26" s="178" t="s">
        <v>1104</v>
      </c>
      <c r="C26" s="178" t="s">
        <v>1103</v>
      </c>
      <c r="D26" s="179">
        <v>1000000000</v>
      </c>
      <c r="E26" s="185">
        <v>1.6799999999999999E-2</v>
      </c>
      <c r="F26" s="185"/>
      <c r="G26" s="178" t="s">
        <v>1085</v>
      </c>
      <c r="H26" s="181">
        <v>1</v>
      </c>
      <c r="I26" s="182">
        <v>1000000000</v>
      </c>
      <c r="J26" s="183">
        <v>44355</v>
      </c>
      <c r="K26" s="183" t="s">
        <v>1086</v>
      </c>
      <c r="L26" s="178" t="s">
        <v>1087</v>
      </c>
    </row>
    <row r="27" spans="1:12" s="177" customFormat="1" ht="23.15" customHeight="1" x14ac:dyDescent="0.35">
      <c r="A27" s="176"/>
      <c r="B27" s="178" t="s">
        <v>1105</v>
      </c>
      <c r="C27" s="178" t="s">
        <v>1103</v>
      </c>
      <c r="D27" s="179">
        <v>500000000</v>
      </c>
      <c r="E27" s="185">
        <v>1.6799999999999999E-2</v>
      </c>
      <c r="F27" s="185"/>
      <c r="G27" s="178" t="s">
        <v>1085</v>
      </c>
      <c r="H27" s="181">
        <v>1</v>
      </c>
      <c r="I27" s="182">
        <v>500000000</v>
      </c>
      <c r="J27" s="183">
        <v>44355</v>
      </c>
      <c r="K27" s="183" t="s">
        <v>1086</v>
      </c>
      <c r="L27" s="178" t="s">
        <v>1087</v>
      </c>
    </row>
    <row r="28" spans="1:12" s="177" customFormat="1" ht="23.15" customHeight="1" x14ac:dyDescent="0.35">
      <c r="A28" s="176"/>
      <c r="B28" s="178" t="s">
        <v>1106</v>
      </c>
      <c r="C28" s="178" t="s">
        <v>1089</v>
      </c>
      <c r="D28" s="179">
        <v>1750000000</v>
      </c>
      <c r="E28" s="186">
        <v>2.5000000000000001E-2</v>
      </c>
      <c r="F28" s="186"/>
      <c r="G28" s="178" t="s">
        <v>1085</v>
      </c>
      <c r="H28" s="181">
        <v>1.3226</v>
      </c>
      <c r="I28" s="182">
        <v>2314550000</v>
      </c>
      <c r="J28" s="183">
        <v>44579</v>
      </c>
      <c r="K28" s="183" t="s">
        <v>1086</v>
      </c>
      <c r="L28" s="178" t="s">
        <v>1087</v>
      </c>
    </row>
    <row r="29" spans="1:12" s="177" customFormat="1" ht="23.15" customHeight="1" x14ac:dyDescent="0.35">
      <c r="A29" s="176"/>
      <c r="B29" s="178" t="s">
        <v>1107</v>
      </c>
      <c r="C29" s="178" t="s">
        <v>1108</v>
      </c>
      <c r="D29" s="179">
        <v>250000000</v>
      </c>
      <c r="E29" s="186">
        <v>0.01</v>
      </c>
      <c r="F29" s="186"/>
      <c r="G29" s="178" t="s">
        <v>1085</v>
      </c>
      <c r="H29" s="181">
        <v>1.6426716800000001</v>
      </c>
      <c r="I29" s="182">
        <v>410667920</v>
      </c>
      <c r="J29" s="183">
        <v>44543</v>
      </c>
      <c r="K29" s="183" t="s">
        <v>1086</v>
      </c>
      <c r="L29" s="178" t="s">
        <v>1087</v>
      </c>
    </row>
    <row r="30" spans="1:12" s="177" customFormat="1" ht="23.15" customHeight="1" x14ac:dyDescent="0.35">
      <c r="A30" s="176"/>
      <c r="B30" s="178" t="s">
        <v>1109</v>
      </c>
      <c r="C30" s="178" t="s">
        <v>1084</v>
      </c>
      <c r="D30" s="179">
        <v>1250000000</v>
      </c>
      <c r="E30" s="186">
        <v>5.0000000000000001E-3</v>
      </c>
      <c r="F30" s="186"/>
      <c r="G30" s="178" t="s">
        <v>1085</v>
      </c>
      <c r="H30" s="181">
        <v>1.4392</v>
      </c>
      <c r="I30" s="182">
        <v>1799000000</v>
      </c>
      <c r="J30" s="183">
        <v>45385</v>
      </c>
      <c r="K30" s="183" t="s">
        <v>1086</v>
      </c>
      <c r="L30" s="178" t="s">
        <v>1087</v>
      </c>
    </row>
    <row r="31" spans="1:12" s="177" customFormat="1" ht="23.15" customHeight="1" x14ac:dyDescent="0.35">
      <c r="A31" s="176"/>
      <c r="B31" s="178" t="s">
        <v>1110</v>
      </c>
      <c r="C31" s="178" t="s">
        <v>1108</v>
      </c>
      <c r="D31" s="179">
        <v>500000000</v>
      </c>
      <c r="E31" s="186" t="s">
        <v>1111</v>
      </c>
      <c r="F31" s="186"/>
      <c r="G31" s="178" t="s">
        <v>1094</v>
      </c>
      <c r="H31" s="181">
        <v>1.7358</v>
      </c>
      <c r="I31" s="182">
        <v>867900000</v>
      </c>
      <c r="J31" s="183">
        <v>44956</v>
      </c>
      <c r="K31" s="183" t="s">
        <v>1086</v>
      </c>
      <c r="L31" s="178" t="s">
        <v>1087</v>
      </c>
    </row>
    <row r="32" spans="1:12" s="177" customFormat="1" ht="23.15" customHeight="1" x14ac:dyDescent="0.35">
      <c r="A32" s="176"/>
      <c r="B32" s="178" t="s">
        <v>1112</v>
      </c>
      <c r="C32" s="178" t="s">
        <v>1084</v>
      </c>
      <c r="D32" s="179">
        <v>1250000000</v>
      </c>
      <c r="E32" s="186">
        <v>2.5000000000000001E-3</v>
      </c>
      <c r="F32" s="186"/>
      <c r="G32" s="178" t="s">
        <v>1085</v>
      </c>
      <c r="H32" s="181">
        <v>1.59633</v>
      </c>
      <c r="I32" s="182">
        <v>1995412500</v>
      </c>
      <c r="J32" s="183">
        <v>44938</v>
      </c>
      <c r="K32" s="183" t="s">
        <v>1086</v>
      </c>
      <c r="L32" s="178" t="s">
        <v>1087</v>
      </c>
    </row>
    <row r="33" spans="1:12" s="177" customFormat="1" ht="23.15" customHeight="1" x14ac:dyDescent="0.35">
      <c r="A33" s="176"/>
      <c r="B33" s="178" t="s">
        <v>1113</v>
      </c>
      <c r="C33" s="178" t="s">
        <v>1084</v>
      </c>
      <c r="D33" s="179">
        <v>1000000000</v>
      </c>
      <c r="E33" s="186">
        <v>6.2500000000000003E-3</v>
      </c>
      <c r="F33" s="186"/>
      <c r="G33" s="178" t="s">
        <v>1085</v>
      </c>
      <c r="H33" s="181">
        <v>1.4984999999999999</v>
      </c>
      <c r="I33" s="182">
        <v>1498500000</v>
      </c>
      <c r="J33" s="183">
        <v>45814</v>
      </c>
      <c r="K33" s="183" t="s">
        <v>1086</v>
      </c>
      <c r="L33" s="178" t="s">
        <v>1087</v>
      </c>
    </row>
    <row r="34" spans="1:12" s="177" customFormat="1" ht="23.15" customHeight="1" x14ac:dyDescent="0.35">
      <c r="A34" s="176"/>
      <c r="B34" s="178" t="s">
        <v>1114</v>
      </c>
      <c r="C34" s="178" t="s">
        <v>1108</v>
      </c>
      <c r="D34" s="179">
        <v>1000000000</v>
      </c>
      <c r="E34" s="186" t="s">
        <v>1115</v>
      </c>
      <c r="F34" s="186"/>
      <c r="G34" s="178" t="s">
        <v>1116</v>
      </c>
      <c r="H34" s="181">
        <v>1.7170000000000001</v>
      </c>
      <c r="I34" s="182">
        <v>1717000000</v>
      </c>
      <c r="J34" s="183">
        <v>44354</v>
      </c>
      <c r="K34" s="183" t="s">
        <v>1086</v>
      </c>
      <c r="L34" s="178" t="s">
        <v>1087</v>
      </c>
    </row>
    <row r="35" spans="1:12" s="177" customFormat="1" ht="23.15" customHeight="1" x14ac:dyDescent="0.35">
      <c r="A35" s="176"/>
      <c r="B35" s="178" t="s">
        <v>1117</v>
      </c>
      <c r="C35" s="178" t="s">
        <v>1103</v>
      </c>
      <c r="D35" s="179">
        <v>750000000</v>
      </c>
      <c r="E35" s="186" t="s">
        <v>1118</v>
      </c>
      <c r="F35" s="186"/>
      <c r="G35" s="178" t="s">
        <v>1116</v>
      </c>
      <c r="H35" s="181">
        <v>1</v>
      </c>
      <c r="I35" s="182">
        <v>750000000</v>
      </c>
      <c r="J35" s="183">
        <v>45105</v>
      </c>
      <c r="K35" s="183" t="s">
        <v>1086</v>
      </c>
      <c r="L35" s="178" t="s">
        <v>1087</v>
      </c>
    </row>
    <row r="36" spans="1:12" s="177" customFormat="1" ht="20" x14ac:dyDescent="0.35">
      <c r="A36" s="176"/>
      <c r="B36" s="178" t="s">
        <v>1119</v>
      </c>
      <c r="C36" s="178" t="s">
        <v>1089</v>
      </c>
      <c r="D36" s="179">
        <v>2000000000</v>
      </c>
      <c r="E36" s="187" t="s">
        <v>1120</v>
      </c>
      <c r="F36" s="187"/>
      <c r="G36" s="178" t="s">
        <v>1085</v>
      </c>
      <c r="H36" s="181">
        <v>1.2949999999999999</v>
      </c>
      <c r="I36" s="182">
        <v>2590000000</v>
      </c>
      <c r="J36" s="183">
        <v>44491</v>
      </c>
      <c r="K36" s="183" t="s">
        <v>1086</v>
      </c>
      <c r="L36" s="178" t="s">
        <v>1087</v>
      </c>
    </row>
    <row r="37" spans="1:12" s="177" customFormat="1" ht="21.75" customHeight="1" x14ac:dyDescent="0.35">
      <c r="A37" s="176"/>
    </row>
    <row r="38" spans="1:12" s="177" customFormat="1" ht="26.25" customHeight="1" x14ac:dyDescent="0.4">
      <c r="A38" s="176"/>
      <c r="B38" s="188" t="s">
        <v>1121</v>
      </c>
      <c r="C38" s="188"/>
      <c r="D38" s="189"/>
      <c r="E38" s="189"/>
      <c r="F38" s="175"/>
      <c r="G38" s="175"/>
      <c r="H38" s="190"/>
      <c r="I38" s="191">
        <v>35295772595</v>
      </c>
    </row>
    <row r="39" spans="1:12" s="177" customFormat="1" ht="26.25" customHeight="1" x14ac:dyDescent="0.4">
      <c r="A39" s="176"/>
      <c r="B39" s="188"/>
      <c r="C39" s="188"/>
      <c r="D39" s="189"/>
      <c r="E39" s="189"/>
      <c r="F39" s="175"/>
      <c r="G39" s="175"/>
      <c r="H39" s="190"/>
      <c r="I39" s="191"/>
    </row>
    <row r="40" spans="1:12" s="177" customFormat="1" ht="20" x14ac:dyDescent="0.4">
      <c r="A40" s="176" t="s">
        <v>1122</v>
      </c>
      <c r="B40" s="189" t="s">
        <v>1123</v>
      </c>
      <c r="C40" s="189"/>
      <c r="D40" s="189"/>
      <c r="E40" s="189"/>
      <c r="F40" s="175"/>
      <c r="G40" s="175"/>
      <c r="H40" s="175"/>
      <c r="I40" s="192">
        <v>51683615575.019135</v>
      </c>
      <c r="J40" s="193"/>
      <c r="K40" s="194"/>
    </row>
    <row r="41" spans="1:12" s="177" customFormat="1" ht="21.75" customHeight="1" x14ac:dyDescent="0.35">
      <c r="A41" s="176"/>
    </row>
    <row r="42" spans="1:12" s="177" customFormat="1" ht="22.5" customHeight="1" x14ac:dyDescent="0.4">
      <c r="A42" s="176" t="s">
        <v>1124</v>
      </c>
      <c r="B42" s="195" t="s">
        <v>1125</v>
      </c>
      <c r="C42" s="195"/>
      <c r="D42" s="175"/>
      <c r="E42" s="175"/>
      <c r="F42" s="175"/>
      <c r="G42" s="175"/>
      <c r="H42" s="175"/>
      <c r="I42" s="196">
        <v>29.552172791198764</v>
      </c>
      <c r="K42" s="194"/>
    </row>
    <row r="43" spans="1:12" s="177" customFormat="1" ht="22.5" customHeight="1" x14ac:dyDescent="0.4">
      <c r="A43" s="176"/>
      <c r="B43" s="195" t="s">
        <v>1126</v>
      </c>
      <c r="C43" s="195"/>
      <c r="D43" s="175"/>
      <c r="E43" s="175"/>
      <c r="F43" s="175"/>
      <c r="G43" s="175"/>
      <c r="H43" s="175"/>
      <c r="I43" s="196">
        <v>30.046240830987518</v>
      </c>
      <c r="J43" s="197"/>
      <c r="K43" s="194"/>
    </row>
    <row r="44" spans="1:12" s="177" customFormat="1" ht="21.75" customHeight="1" x14ac:dyDescent="0.35">
      <c r="A44" s="176"/>
    </row>
    <row r="45" spans="1:12" s="177" customFormat="1" ht="21.75" customHeight="1" x14ac:dyDescent="0.35">
      <c r="A45" s="176"/>
    </row>
    <row r="46" spans="1:12" s="177" customFormat="1" ht="22.5" customHeight="1" x14ac:dyDescent="0.4">
      <c r="A46" s="176" t="s">
        <v>1127</v>
      </c>
      <c r="B46" s="198" t="s">
        <v>1128</v>
      </c>
      <c r="C46" s="199"/>
      <c r="D46" s="200"/>
      <c r="E46" s="200"/>
    </row>
    <row r="47" spans="1:12" s="177" customFormat="1" ht="20.25" customHeight="1" x14ac:dyDescent="0.4">
      <c r="A47" s="176"/>
      <c r="B47" s="195" t="s">
        <v>1129</v>
      </c>
      <c r="C47" s="195"/>
      <c r="D47" s="195"/>
      <c r="E47" s="195"/>
      <c r="F47" s="195"/>
      <c r="G47" s="195"/>
      <c r="H47" s="175"/>
      <c r="I47" s="195" t="s">
        <v>3</v>
      </c>
    </row>
    <row r="48" spans="1:12" s="177" customFormat="1" ht="20.25" customHeight="1" x14ac:dyDescent="0.4">
      <c r="A48" s="176"/>
      <c r="B48" s="195" t="s">
        <v>1130</v>
      </c>
      <c r="C48" s="195"/>
      <c r="D48" s="195"/>
      <c r="E48" s="195"/>
      <c r="F48" s="195"/>
      <c r="G48" s="195"/>
      <c r="H48" s="175"/>
      <c r="I48" s="195" t="s">
        <v>3</v>
      </c>
    </row>
    <row r="49" spans="1:16" s="177" customFormat="1" ht="20.25" customHeight="1" x14ac:dyDescent="0.4">
      <c r="A49" s="176"/>
      <c r="B49" s="195" t="s">
        <v>1131</v>
      </c>
      <c r="C49" s="195"/>
      <c r="D49" s="195"/>
      <c r="E49" s="195"/>
      <c r="F49" s="195"/>
      <c r="G49" s="195"/>
      <c r="H49" s="175"/>
      <c r="I49" s="195" t="s">
        <v>3</v>
      </c>
    </row>
    <row r="50" spans="1:16" s="177" customFormat="1" ht="20.25" customHeight="1" x14ac:dyDescent="0.4">
      <c r="A50" s="176"/>
      <c r="B50" s="195" t="s">
        <v>1132</v>
      </c>
      <c r="C50" s="195"/>
      <c r="D50" s="195"/>
      <c r="E50" s="195"/>
      <c r="F50" s="195"/>
      <c r="G50" s="195"/>
      <c r="H50" s="175"/>
      <c r="I50" s="195" t="s">
        <v>1133</v>
      </c>
    </row>
    <row r="51" spans="1:16" s="177" customFormat="1" ht="20.25" customHeight="1" x14ac:dyDescent="0.4">
      <c r="A51" s="176"/>
      <c r="B51" s="195" t="s">
        <v>1134</v>
      </c>
      <c r="C51" s="195"/>
      <c r="D51" s="195"/>
      <c r="E51" s="195"/>
      <c r="F51" s="195"/>
      <c r="G51" s="195"/>
      <c r="H51" s="175"/>
      <c r="I51" s="195" t="s">
        <v>1135</v>
      </c>
    </row>
    <row r="52" spans="1:16" s="177" customFormat="1" ht="20.25" customHeight="1" x14ac:dyDescent="0.4">
      <c r="A52" s="176"/>
      <c r="B52" s="195" t="s">
        <v>1136</v>
      </c>
      <c r="C52" s="195"/>
      <c r="D52" s="195"/>
      <c r="E52" s="195"/>
      <c r="F52" s="195"/>
      <c r="G52" s="195"/>
      <c r="H52" s="175"/>
      <c r="I52" s="195" t="s">
        <v>1137</v>
      </c>
    </row>
    <row r="53" spans="1:16" s="202" customFormat="1" ht="20.25" customHeight="1" x14ac:dyDescent="0.4">
      <c r="A53" s="176"/>
      <c r="B53" s="195" t="s">
        <v>1138</v>
      </c>
      <c r="C53" s="195"/>
      <c r="D53" s="195"/>
      <c r="E53" s="195"/>
      <c r="F53" s="195"/>
      <c r="G53" s="195"/>
      <c r="H53" s="201"/>
      <c r="I53" s="195" t="s">
        <v>1139</v>
      </c>
      <c r="J53" s="177"/>
      <c r="K53" s="177"/>
      <c r="L53" s="177"/>
      <c r="M53" s="177"/>
      <c r="N53" s="177"/>
      <c r="O53" s="177"/>
      <c r="P53" s="177"/>
    </row>
    <row r="54" spans="1:16" s="177" customFormat="1" ht="20.25" customHeight="1" x14ac:dyDescent="0.4">
      <c r="A54" s="203"/>
      <c r="B54" s="201" t="s">
        <v>1140</v>
      </c>
      <c r="C54" s="201"/>
      <c r="D54" s="201"/>
      <c r="E54" s="201"/>
      <c r="F54" s="201"/>
      <c r="G54" s="201"/>
      <c r="H54" s="175"/>
      <c r="I54" s="201" t="s">
        <v>1141</v>
      </c>
      <c r="J54" s="202"/>
      <c r="K54" s="202"/>
      <c r="L54" s="202"/>
      <c r="M54" s="202"/>
      <c r="N54" s="202"/>
      <c r="O54" s="202"/>
      <c r="P54" s="202"/>
    </row>
    <row r="55" spans="1:16" s="177" customFormat="1" ht="20.25" customHeight="1" x14ac:dyDescent="0.4">
      <c r="A55" s="203"/>
      <c r="B55" s="201"/>
      <c r="C55" s="201"/>
      <c r="D55" s="201"/>
      <c r="E55" s="201"/>
      <c r="F55" s="201"/>
      <c r="G55" s="201"/>
      <c r="H55" s="175"/>
      <c r="I55" s="201"/>
      <c r="J55" s="202"/>
      <c r="K55" s="202"/>
      <c r="L55" s="202"/>
      <c r="M55" s="202"/>
      <c r="N55" s="202"/>
      <c r="O55" s="202"/>
      <c r="P55" s="202"/>
    </row>
    <row r="56" spans="1:16" s="177" customFormat="1" ht="21.75" customHeight="1" x14ac:dyDescent="0.35">
      <c r="A56" s="176"/>
    </row>
    <row r="57" spans="1:16" s="177" customFormat="1" ht="22.5" customHeight="1" x14ac:dyDescent="0.4">
      <c r="A57" s="176" t="s">
        <v>1142</v>
      </c>
      <c r="B57" s="198" t="s">
        <v>1143</v>
      </c>
      <c r="C57" s="199"/>
      <c r="D57" s="200"/>
      <c r="E57" s="200"/>
    </row>
    <row r="58" spans="1:16" s="177" customFormat="1" ht="20.25" customHeight="1" x14ac:dyDescent="0.4">
      <c r="A58" s="176"/>
      <c r="B58" s="204" t="s">
        <v>1144</v>
      </c>
      <c r="C58" s="204"/>
      <c r="D58" s="175"/>
      <c r="E58" s="175"/>
      <c r="F58" s="175"/>
      <c r="G58" s="175"/>
      <c r="H58" s="175"/>
      <c r="I58" s="205">
        <v>37177891540.083069</v>
      </c>
    </row>
    <row r="59" spans="1:16" s="177" customFormat="1" ht="20.25" customHeight="1" x14ac:dyDescent="0.4">
      <c r="A59" s="176"/>
      <c r="B59" s="204" t="s">
        <v>1145</v>
      </c>
      <c r="C59" s="204"/>
      <c r="D59" s="175"/>
      <c r="E59" s="175"/>
      <c r="F59" s="175"/>
      <c r="G59" s="175"/>
      <c r="H59" s="175"/>
      <c r="I59" s="205">
        <v>19143871977.806908</v>
      </c>
    </row>
    <row r="60" spans="1:16" s="177" customFormat="1" ht="20.25" customHeight="1" thickBot="1" x14ac:dyDescent="0.45">
      <c r="A60" s="176"/>
      <c r="B60" s="206" t="s">
        <v>1146</v>
      </c>
      <c r="C60" s="206"/>
      <c r="D60" s="207"/>
      <c r="E60" s="207"/>
      <c r="F60" s="175"/>
      <c r="G60" s="175"/>
      <c r="H60" s="175"/>
      <c r="I60" s="208">
        <v>56321763517.889999</v>
      </c>
      <c r="J60" s="177" t="s">
        <v>1599</v>
      </c>
    </row>
    <row r="61" spans="1:16" s="177" customFormat="1" ht="21.75" customHeight="1" thickTop="1" x14ac:dyDescent="0.35">
      <c r="A61" s="176"/>
    </row>
    <row r="62" spans="1:16" s="177" customFormat="1" ht="22.5" customHeight="1" x14ac:dyDescent="0.4">
      <c r="A62" s="176" t="s">
        <v>1147</v>
      </c>
      <c r="B62" s="198" t="s">
        <v>1148</v>
      </c>
      <c r="C62" s="198"/>
      <c r="D62" s="198"/>
      <c r="E62" s="198"/>
      <c r="F62" s="175"/>
      <c r="G62" s="175"/>
      <c r="H62" s="175"/>
      <c r="I62" s="175"/>
    </row>
    <row r="63" spans="1:16" s="177" customFormat="1" ht="21" customHeight="1" x14ac:dyDescent="0.4">
      <c r="A63" s="176"/>
      <c r="B63" s="175" t="s">
        <v>1149</v>
      </c>
      <c r="C63" s="175"/>
      <c r="D63" s="175"/>
      <c r="E63" s="175"/>
      <c r="F63" s="175"/>
      <c r="G63" s="175"/>
      <c r="H63" s="175"/>
      <c r="I63" s="209" t="s">
        <v>1150</v>
      </c>
      <c r="J63" s="210"/>
    </row>
    <row r="64" spans="1:16" s="177" customFormat="1" ht="21" customHeight="1" x14ac:dyDescent="0.4">
      <c r="A64" s="176"/>
      <c r="B64" s="175" t="s">
        <v>1151</v>
      </c>
      <c r="C64" s="175"/>
      <c r="D64" s="175"/>
      <c r="E64" s="175"/>
      <c r="F64" s="175"/>
      <c r="G64" s="175"/>
      <c r="H64" s="175"/>
      <c r="I64" s="209" t="s">
        <v>1150</v>
      </c>
      <c r="J64" s="211"/>
    </row>
    <row r="65" spans="1:16" s="177" customFormat="1" ht="21.75" customHeight="1" x14ac:dyDescent="0.35">
      <c r="A65" s="176"/>
    </row>
    <row r="66" spans="1:16" s="177" customFormat="1" ht="51.75" customHeight="1" x14ac:dyDescent="0.35">
      <c r="A66" s="203"/>
      <c r="B66" s="212" t="s">
        <v>1152</v>
      </c>
      <c r="C66" s="212"/>
      <c r="D66" s="212"/>
      <c r="E66" s="212"/>
      <c r="F66" s="212"/>
      <c r="G66" s="212"/>
      <c r="H66" s="212"/>
      <c r="I66" s="212"/>
      <c r="J66" s="212"/>
      <c r="K66" s="212"/>
      <c r="L66" s="212"/>
      <c r="M66" s="212"/>
      <c r="N66" s="202"/>
      <c r="O66" s="202"/>
      <c r="P66" s="202"/>
    </row>
    <row r="67" spans="1:16" s="177" customFormat="1" ht="19.5" customHeight="1" x14ac:dyDescent="0.35">
      <c r="A67" s="176"/>
      <c r="B67" s="213"/>
      <c r="C67" s="213"/>
      <c r="D67" s="213"/>
      <c r="E67" s="213"/>
      <c r="F67" s="213"/>
      <c r="G67" s="213"/>
      <c r="H67" s="213"/>
      <c r="I67" s="213"/>
      <c r="J67" s="213"/>
      <c r="K67" s="213"/>
      <c r="L67" s="213"/>
    </row>
    <row r="68" spans="1:16" s="177" customFormat="1" ht="23" x14ac:dyDescent="0.5">
      <c r="A68" s="214"/>
      <c r="B68" s="162" t="s">
        <v>1153</v>
      </c>
      <c r="C68" s="215"/>
      <c r="D68" s="216"/>
      <c r="E68" s="216"/>
      <c r="F68" s="216"/>
      <c r="G68" s="216"/>
      <c r="H68" s="216"/>
      <c r="I68" s="216"/>
      <c r="J68" s="216"/>
      <c r="K68" s="216"/>
      <c r="L68" s="217"/>
      <c r="M68" s="217"/>
      <c r="N68" s="218"/>
      <c r="O68" s="218"/>
      <c r="P68" s="218"/>
    </row>
    <row r="69" spans="1:16" s="177" customFormat="1" ht="18" x14ac:dyDescent="0.4">
      <c r="A69" s="214"/>
      <c r="B69" s="219"/>
      <c r="C69" s="219"/>
      <c r="D69" s="220"/>
      <c r="E69" s="220"/>
      <c r="F69" s="220"/>
      <c r="G69" s="220"/>
      <c r="H69" s="220"/>
      <c r="I69" s="220"/>
      <c r="J69" s="220"/>
      <c r="K69" s="220"/>
    </row>
    <row r="70" spans="1:16" s="177" customFormat="1" ht="22.5" x14ac:dyDescent="0.4">
      <c r="A70" s="176"/>
      <c r="B70" s="200"/>
      <c r="C70" s="200"/>
      <c r="D70" s="200"/>
      <c r="E70" s="200"/>
      <c r="G70" s="221" t="s">
        <v>1154</v>
      </c>
      <c r="H70" s="221" t="s">
        <v>1155</v>
      </c>
    </row>
    <row r="71" spans="1:16" s="177" customFormat="1" ht="24.75" customHeight="1" x14ac:dyDescent="0.4">
      <c r="A71" s="176" t="s">
        <v>1156</v>
      </c>
      <c r="B71" s="175" t="s">
        <v>1157</v>
      </c>
      <c r="C71" s="175"/>
      <c r="D71" s="222"/>
      <c r="E71" s="222"/>
      <c r="F71" s="175"/>
      <c r="G71" s="175"/>
      <c r="H71" s="175"/>
    </row>
    <row r="72" spans="1:16" s="177" customFormat="1" ht="27.75" customHeight="1" x14ac:dyDescent="0.4">
      <c r="A72" s="176"/>
      <c r="B72" s="204" t="s">
        <v>1158</v>
      </c>
      <c r="C72" s="204"/>
      <c r="D72" s="175"/>
      <c r="E72" s="175"/>
      <c r="F72" s="175"/>
      <c r="G72" s="178" t="s">
        <v>1159</v>
      </c>
      <c r="H72" s="178" t="s">
        <v>1160</v>
      </c>
    </row>
    <row r="73" spans="1:16" s="177" customFormat="1" ht="22.5" customHeight="1" x14ac:dyDescent="0.4">
      <c r="A73" s="176"/>
      <c r="B73" s="204" t="s">
        <v>1161</v>
      </c>
      <c r="C73" s="204"/>
      <c r="D73" s="175"/>
      <c r="E73" s="175"/>
      <c r="F73" s="175"/>
      <c r="G73" s="223" t="s">
        <v>1162</v>
      </c>
      <c r="H73" s="178" t="s">
        <v>1163</v>
      </c>
    </row>
    <row r="74" spans="1:16" s="177" customFormat="1" ht="22.5" customHeight="1" x14ac:dyDescent="0.4">
      <c r="A74" s="176"/>
      <c r="B74" s="204" t="s">
        <v>1164</v>
      </c>
      <c r="C74" s="204"/>
      <c r="D74" s="175"/>
      <c r="E74" s="175"/>
      <c r="F74" s="175"/>
      <c r="G74" s="178" t="s">
        <v>1165</v>
      </c>
      <c r="H74" s="178" t="s">
        <v>1166</v>
      </c>
      <c r="J74" s="224"/>
    </row>
    <row r="75" spans="1:16" s="177" customFormat="1" ht="21.75" customHeight="1" x14ac:dyDescent="0.35">
      <c r="A75" s="176"/>
    </row>
    <row r="76" spans="1:16" s="177" customFormat="1" ht="23" x14ac:dyDescent="0.4">
      <c r="A76" s="176"/>
      <c r="B76" s="175" t="s">
        <v>1167</v>
      </c>
      <c r="C76" s="175"/>
      <c r="D76" s="175"/>
      <c r="E76" s="175"/>
      <c r="F76" s="225"/>
      <c r="G76" s="172"/>
      <c r="H76" s="172"/>
    </row>
    <row r="77" spans="1:16" s="177" customFormat="1" ht="26.25" customHeight="1" x14ac:dyDescent="0.4">
      <c r="A77" s="176"/>
      <c r="B77" s="204" t="s">
        <v>1168</v>
      </c>
      <c r="C77" s="204"/>
      <c r="D77" s="175"/>
      <c r="E77" s="175"/>
      <c r="F77" s="175"/>
      <c r="G77" s="223" t="s">
        <v>1169</v>
      </c>
      <c r="H77" s="223" t="s">
        <v>1160</v>
      </c>
    </row>
    <row r="78" spans="1:16" s="177" customFormat="1" ht="21" customHeight="1" x14ac:dyDescent="0.4">
      <c r="A78" s="176"/>
      <c r="B78" s="204" t="s">
        <v>1161</v>
      </c>
      <c r="C78" s="204"/>
      <c r="D78" s="175"/>
      <c r="E78" s="175"/>
      <c r="F78" s="175"/>
      <c r="G78" s="223" t="s">
        <v>1162</v>
      </c>
      <c r="H78" s="178" t="s">
        <v>1162</v>
      </c>
    </row>
    <row r="79" spans="1:16" s="177" customFormat="1" ht="21" customHeight="1" x14ac:dyDescent="0.4">
      <c r="A79" s="176"/>
      <c r="B79" s="204" t="s">
        <v>1164</v>
      </c>
      <c r="C79" s="178"/>
      <c r="D79" s="226"/>
      <c r="E79" s="226"/>
      <c r="F79" s="226"/>
      <c r="G79" s="178" t="s">
        <v>1165</v>
      </c>
      <c r="H79" s="178" t="s">
        <v>1166</v>
      </c>
    </row>
    <row r="80" spans="1:16" s="177" customFormat="1" ht="21.75" customHeight="1" x14ac:dyDescent="0.35">
      <c r="A80" s="176"/>
    </row>
    <row r="81" spans="1:13" s="177" customFormat="1" ht="27.75" customHeight="1" x14ac:dyDescent="0.35">
      <c r="A81" s="176"/>
      <c r="G81" s="227" t="s">
        <v>1170</v>
      </c>
      <c r="H81" s="227"/>
      <c r="J81" s="228"/>
      <c r="K81" s="228"/>
    </row>
    <row r="82" spans="1:13" s="177" customFormat="1" ht="39.75" customHeight="1" x14ac:dyDescent="0.35">
      <c r="A82" s="176"/>
      <c r="B82" s="229" t="s">
        <v>1171</v>
      </c>
      <c r="C82" s="229"/>
      <c r="D82" s="230"/>
      <c r="E82" s="230" t="s">
        <v>1172</v>
      </c>
      <c r="F82" s="231"/>
      <c r="G82" s="230" t="s">
        <v>1173</v>
      </c>
      <c r="H82" s="230" t="s">
        <v>1174</v>
      </c>
      <c r="I82" s="232" t="s">
        <v>1175</v>
      </c>
      <c r="J82" s="232"/>
      <c r="K82" s="232"/>
      <c r="L82" s="232"/>
      <c r="M82" s="233" t="s">
        <v>1176</v>
      </c>
    </row>
    <row r="83" spans="1:13" s="177" customFormat="1" ht="16.5" x14ac:dyDescent="0.35">
      <c r="A83" s="176"/>
      <c r="B83" s="234"/>
      <c r="C83" s="234"/>
      <c r="D83" s="234"/>
      <c r="E83" s="234"/>
      <c r="F83" s="234"/>
      <c r="G83" s="235"/>
      <c r="H83" s="235"/>
      <c r="I83" s="234"/>
      <c r="J83" s="234"/>
      <c r="K83" s="234"/>
      <c r="M83" s="234"/>
    </row>
    <row r="84" spans="1:13" s="177" customFormat="1" ht="20" x14ac:dyDescent="0.4">
      <c r="A84" s="176"/>
      <c r="B84" s="195" t="s">
        <v>1177</v>
      </c>
      <c r="C84" s="195"/>
      <c r="D84" s="175"/>
      <c r="E84" s="209" t="s">
        <v>1178</v>
      </c>
      <c r="F84" s="236" t="s">
        <v>1164</v>
      </c>
      <c r="G84" s="178" t="s">
        <v>1165</v>
      </c>
      <c r="H84" s="178" t="s">
        <v>1179</v>
      </c>
      <c r="I84" s="237" t="s">
        <v>1180</v>
      </c>
      <c r="J84" s="237"/>
      <c r="K84" s="237"/>
      <c r="L84" s="237"/>
      <c r="M84" s="238" t="s">
        <v>1181</v>
      </c>
    </row>
    <row r="85" spans="1:13" s="177" customFormat="1" ht="43.5" customHeight="1" x14ac:dyDescent="0.4">
      <c r="A85" s="176"/>
      <c r="B85" s="195"/>
      <c r="C85" s="195"/>
      <c r="D85" s="175"/>
      <c r="E85" s="209"/>
      <c r="F85" s="236" t="s">
        <v>1182</v>
      </c>
      <c r="G85" s="239" t="s">
        <v>1179</v>
      </c>
      <c r="H85" s="239" t="s">
        <v>1183</v>
      </c>
      <c r="I85" s="240"/>
      <c r="J85" s="240"/>
      <c r="K85" s="240"/>
      <c r="L85" s="240"/>
      <c r="M85" s="239"/>
    </row>
    <row r="86" spans="1:13" s="177" customFormat="1" ht="20" x14ac:dyDescent="0.4">
      <c r="A86" s="176"/>
      <c r="B86" s="195"/>
      <c r="C86" s="195"/>
      <c r="D86" s="175"/>
      <c r="E86" s="209"/>
      <c r="F86" s="226"/>
      <c r="G86" s="226"/>
      <c r="H86" s="226"/>
      <c r="I86" s="241"/>
      <c r="J86" s="241"/>
      <c r="K86" s="241"/>
      <c r="L86" s="175"/>
      <c r="M86" s="242"/>
    </row>
    <row r="87" spans="1:13" s="177" customFormat="1" ht="21" customHeight="1" x14ac:dyDescent="0.4">
      <c r="A87" s="176"/>
      <c r="B87" s="195" t="s">
        <v>1184</v>
      </c>
      <c r="C87" s="195"/>
      <c r="D87" s="175"/>
      <c r="E87" s="209" t="s">
        <v>1178</v>
      </c>
      <c r="F87" s="236" t="s">
        <v>1164</v>
      </c>
      <c r="G87" s="238" t="s">
        <v>1185</v>
      </c>
      <c r="H87" s="238" t="s">
        <v>1179</v>
      </c>
      <c r="I87" s="243" t="s">
        <v>1186</v>
      </c>
      <c r="J87" s="243"/>
      <c r="K87" s="243"/>
      <c r="L87" s="244"/>
      <c r="M87" s="238" t="s">
        <v>1181</v>
      </c>
    </row>
    <row r="88" spans="1:13" s="177" customFormat="1" ht="19.5" customHeight="1" x14ac:dyDescent="0.4">
      <c r="A88" s="176"/>
      <c r="B88" s="175"/>
      <c r="C88" s="175"/>
      <c r="D88" s="175"/>
      <c r="E88" s="209"/>
      <c r="F88" s="236" t="s">
        <v>1182</v>
      </c>
      <c r="G88" s="239" t="s">
        <v>1179</v>
      </c>
      <c r="H88" s="239" t="s">
        <v>1183</v>
      </c>
      <c r="I88" s="245"/>
      <c r="J88" s="245"/>
      <c r="K88" s="245"/>
      <c r="L88" s="246"/>
      <c r="M88" s="239"/>
    </row>
    <row r="89" spans="1:13" s="177" customFormat="1" ht="20" x14ac:dyDescent="0.4">
      <c r="A89" s="176"/>
      <c r="B89" s="175"/>
      <c r="C89" s="175"/>
      <c r="D89" s="175"/>
      <c r="E89" s="209"/>
      <c r="F89" s="236"/>
      <c r="G89" s="238"/>
      <c r="H89" s="238"/>
      <c r="I89" s="247"/>
      <c r="J89" s="247"/>
      <c r="K89" s="247"/>
      <c r="L89" s="175"/>
      <c r="M89" s="238"/>
    </row>
    <row r="90" spans="1:13" s="177" customFormat="1" ht="22.5" customHeight="1" x14ac:dyDescent="0.4">
      <c r="A90" s="176"/>
      <c r="B90" s="195" t="s">
        <v>1187</v>
      </c>
      <c r="C90" s="195"/>
      <c r="D90" s="175"/>
      <c r="E90" s="209" t="s">
        <v>1178</v>
      </c>
      <c r="F90" s="236" t="s">
        <v>1164</v>
      </c>
      <c r="G90" s="238" t="s">
        <v>1188</v>
      </c>
      <c r="H90" s="238" t="s">
        <v>1179</v>
      </c>
      <c r="I90" s="237" t="s">
        <v>1189</v>
      </c>
      <c r="J90" s="237"/>
      <c r="K90" s="237"/>
      <c r="L90" s="237"/>
      <c r="M90" s="238" t="s">
        <v>1181</v>
      </c>
    </row>
    <row r="91" spans="1:13" s="177" customFormat="1" ht="27" customHeight="1" x14ac:dyDescent="0.4">
      <c r="A91" s="176"/>
      <c r="B91" s="195"/>
      <c r="C91" s="195"/>
      <c r="D91" s="175"/>
      <c r="E91" s="209"/>
      <c r="F91" s="236" t="s">
        <v>1182</v>
      </c>
      <c r="G91" s="239" t="s">
        <v>1179</v>
      </c>
      <c r="H91" s="239" t="s">
        <v>1190</v>
      </c>
      <c r="I91" s="240"/>
      <c r="J91" s="240"/>
      <c r="K91" s="240"/>
      <c r="L91" s="240"/>
      <c r="M91" s="248"/>
    </row>
    <row r="92" spans="1:13" s="177" customFormat="1" ht="27" customHeight="1" x14ac:dyDescent="0.4">
      <c r="A92" s="176"/>
      <c r="B92" s="195"/>
      <c r="C92" s="195"/>
      <c r="D92" s="175"/>
      <c r="E92" s="209"/>
      <c r="F92" s="236"/>
      <c r="G92" s="238"/>
      <c r="H92" s="238"/>
      <c r="I92" s="249"/>
      <c r="J92" s="249"/>
      <c r="K92" s="249"/>
      <c r="L92" s="249"/>
      <c r="M92" s="250"/>
    </row>
    <row r="93" spans="1:13" s="177" customFormat="1" ht="27" customHeight="1" x14ac:dyDescent="0.4">
      <c r="A93" s="176"/>
      <c r="B93" s="251" t="s">
        <v>1191</v>
      </c>
      <c r="C93" s="195"/>
      <c r="D93" s="175"/>
      <c r="E93" s="209"/>
      <c r="F93" s="236"/>
      <c r="G93" s="238"/>
      <c r="H93" s="238"/>
      <c r="I93" s="249"/>
      <c r="J93" s="249"/>
      <c r="K93" s="249"/>
      <c r="L93" s="249"/>
      <c r="M93" s="250"/>
    </row>
    <row r="94" spans="1:13" s="177" customFormat="1" ht="27" customHeight="1" x14ac:dyDescent="0.4">
      <c r="A94" s="176"/>
      <c r="B94" s="251" t="s">
        <v>1192</v>
      </c>
      <c r="C94" s="195"/>
      <c r="D94" s="175"/>
      <c r="E94" s="209"/>
      <c r="F94" s="236"/>
      <c r="G94" s="238"/>
      <c r="H94" s="238"/>
      <c r="I94" s="249"/>
      <c r="J94" s="249"/>
      <c r="K94" s="249"/>
      <c r="L94" s="249"/>
      <c r="M94" s="250"/>
    </row>
    <row r="95" spans="1:13" s="177" customFormat="1" ht="27" customHeight="1" x14ac:dyDescent="0.4">
      <c r="A95" s="176"/>
      <c r="B95" s="252" t="s">
        <v>1193</v>
      </c>
      <c r="C95" s="195"/>
      <c r="D95" s="175"/>
      <c r="E95" s="209"/>
      <c r="F95" s="236"/>
      <c r="G95" s="238"/>
      <c r="H95" s="238"/>
      <c r="I95" s="249"/>
      <c r="J95" s="249"/>
      <c r="K95" s="249"/>
      <c r="L95" s="249"/>
      <c r="M95" s="250"/>
    </row>
    <row r="96" spans="1:13" s="177" customFormat="1" ht="30" customHeight="1" x14ac:dyDescent="0.5">
      <c r="A96" s="176"/>
      <c r="B96" s="162" t="s">
        <v>1194</v>
      </c>
      <c r="C96" s="215"/>
      <c r="D96" s="216"/>
      <c r="E96" s="216"/>
      <c r="F96" s="216"/>
      <c r="G96" s="253"/>
      <c r="H96" s="253"/>
      <c r="I96" s="253"/>
      <c r="J96" s="253"/>
      <c r="K96" s="253"/>
      <c r="L96" s="254"/>
      <c r="M96" s="254"/>
    </row>
    <row r="97" spans="1:16" s="259" customFormat="1" ht="30" customHeight="1" x14ac:dyDescent="0.5">
      <c r="A97" s="255"/>
      <c r="B97" s="256"/>
      <c r="C97" s="257"/>
      <c r="D97" s="258"/>
      <c r="E97" s="258"/>
      <c r="F97" s="258"/>
      <c r="G97" s="227" t="s">
        <v>1195</v>
      </c>
      <c r="H97" s="227"/>
      <c r="I97" s="258"/>
      <c r="J97" s="258"/>
      <c r="K97" s="258"/>
    </row>
    <row r="98" spans="1:16" s="177" customFormat="1" ht="41.25" customHeight="1" x14ac:dyDescent="0.35">
      <c r="A98" s="176"/>
      <c r="B98" s="229" t="s">
        <v>1171</v>
      </c>
      <c r="C98" s="229"/>
      <c r="D98" s="230"/>
      <c r="E98" s="230" t="s">
        <v>1172</v>
      </c>
      <c r="F98" s="231"/>
      <c r="G98" s="230" t="s">
        <v>1173</v>
      </c>
      <c r="H98" s="230" t="s">
        <v>1174</v>
      </c>
      <c r="I98" s="232" t="s">
        <v>1175</v>
      </c>
      <c r="J98" s="232"/>
      <c r="K98" s="232"/>
      <c r="L98" s="232"/>
      <c r="M98" s="233" t="s">
        <v>1176</v>
      </c>
    </row>
    <row r="99" spans="1:16" s="177" customFormat="1" ht="23.25" customHeight="1" x14ac:dyDescent="0.4">
      <c r="A99" s="176"/>
      <c r="B99" s="195"/>
      <c r="C99" s="195"/>
      <c r="D99" s="175"/>
      <c r="E99" s="209"/>
      <c r="F99" s="226"/>
      <c r="G99" s="260"/>
      <c r="H99" s="260"/>
      <c r="I99" s="247"/>
      <c r="J99" s="247"/>
      <c r="K99" s="247"/>
      <c r="L99" s="244"/>
      <c r="M99" s="238"/>
    </row>
    <row r="100" spans="1:16" s="177" customFormat="1" ht="20" x14ac:dyDescent="0.4">
      <c r="A100" s="176"/>
      <c r="B100" s="195" t="s">
        <v>1196</v>
      </c>
      <c r="C100" s="195"/>
      <c r="D100" s="175"/>
      <c r="E100" s="209" t="s">
        <v>1178</v>
      </c>
      <c r="F100" s="236" t="s">
        <v>1164</v>
      </c>
      <c r="G100" s="178" t="s">
        <v>1197</v>
      </c>
      <c r="H100" s="178" t="s">
        <v>1179</v>
      </c>
      <c r="I100" s="261" t="s">
        <v>1198</v>
      </c>
      <c r="J100" s="261"/>
      <c r="K100" s="261"/>
      <c r="L100" s="175"/>
      <c r="M100" s="178" t="s">
        <v>1181</v>
      </c>
    </row>
    <row r="101" spans="1:16" s="177" customFormat="1" ht="20" x14ac:dyDescent="0.4">
      <c r="A101" s="176"/>
      <c r="B101" s="195"/>
      <c r="C101" s="195"/>
      <c r="D101" s="175"/>
      <c r="E101" s="209"/>
      <c r="F101" s="236" t="s">
        <v>1182</v>
      </c>
      <c r="G101" s="238" t="s">
        <v>1179</v>
      </c>
      <c r="H101" s="238" t="s">
        <v>1183</v>
      </c>
      <c r="I101" s="262"/>
      <c r="J101" s="262"/>
      <c r="K101" s="262"/>
      <c r="L101" s="175"/>
      <c r="M101" s="178"/>
    </row>
    <row r="102" spans="1:16" s="177" customFormat="1" ht="23.25" customHeight="1" x14ac:dyDescent="0.4">
      <c r="A102" s="176"/>
      <c r="B102" s="195"/>
      <c r="C102" s="195"/>
      <c r="D102" s="175"/>
      <c r="E102" s="209"/>
      <c r="F102" s="226"/>
      <c r="G102" s="263"/>
      <c r="H102" s="263"/>
      <c r="I102" s="264"/>
      <c r="J102" s="264"/>
      <c r="K102" s="264"/>
      <c r="L102" s="265"/>
      <c r="M102" s="266"/>
    </row>
    <row r="103" spans="1:16" s="177" customFormat="1" ht="31.5" customHeight="1" x14ac:dyDescent="0.4">
      <c r="A103" s="176"/>
      <c r="B103" s="267" t="s">
        <v>1199</v>
      </c>
      <c r="C103" s="267"/>
      <c r="D103" s="267"/>
      <c r="E103" s="209" t="s">
        <v>1178</v>
      </c>
      <c r="F103" s="236" t="s">
        <v>1164</v>
      </c>
      <c r="G103" s="178" t="s">
        <v>1165</v>
      </c>
      <c r="H103" s="178" t="s">
        <v>1200</v>
      </c>
      <c r="I103" s="195" t="s">
        <v>1201</v>
      </c>
      <c r="J103" s="195"/>
      <c r="K103" s="195"/>
      <c r="L103" s="175"/>
      <c r="M103" s="178" t="s">
        <v>1181</v>
      </c>
    </row>
    <row r="104" spans="1:16" s="177" customFormat="1" ht="20" x14ac:dyDescent="0.4">
      <c r="A104" s="176"/>
      <c r="B104" s="267"/>
      <c r="C104" s="267"/>
      <c r="D104" s="267"/>
      <c r="E104" s="209"/>
      <c r="F104" s="236" t="s">
        <v>1182</v>
      </c>
      <c r="G104" s="238" t="s">
        <v>1179</v>
      </c>
      <c r="H104" s="238" t="s">
        <v>1202</v>
      </c>
      <c r="I104" s="268"/>
      <c r="J104" s="268"/>
      <c r="K104" s="268"/>
      <c r="L104" s="175"/>
      <c r="M104" s="178"/>
    </row>
    <row r="105" spans="1:16" s="177" customFormat="1" ht="24" customHeight="1" x14ac:dyDescent="0.4">
      <c r="A105" s="176"/>
      <c r="B105" s="195"/>
      <c r="C105" s="195"/>
      <c r="D105" s="175"/>
      <c r="E105" s="209"/>
      <c r="F105" s="226"/>
      <c r="G105" s="263"/>
      <c r="H105" s="263"/>
      <c r="I105" s="264"/>
      <c r="J105" s="264"/>
      <c r="K105" s="264"/>
      <c r="L105" s="265"/>
      <c r="M105" s="266"/>
    </row>
    <row r="106" spans="1:16" s="177" customFormat="1" ht="31.5" customHeight="1" x14ac:dyDescent="0.4">
      <c r="A106" s="176"/>
      <c r="B106" s="267" t="s">
        <v>1203</v>
      </c>
      <c r="C106" s="267"/>
      <c r="D106" s="267"/>
      <c r="E106" s="209" t="s">
        <v>1204</v>
      </c>
      <c r="F106" s="236" t="s">
        <v>1164</v>
      </c>
      <c r="G106" s="178" t="s">
        <v>1165</v>
      </c>
      <c r="H106" s="178" t="s">
        <v>1200</v>
      </c>
      <c r="I106" s="269" t="s">
        <v>1205</v>
      </c>
      <c r="J106" s="269"/>
      <c r="K106" s="269"/>
      <c r="L106" s="175"/>
      <c r="M106" s="178" t="s">
        <v>1206</v>
      </c>
    </row>
    <row r="107" spans="1:16" s="177" customFormat="1" ht="20" x14ac:dyDescent="0.4">
      <c r="A107" s="176"/>
      <c r="B107" s="267"/>
      <c r="C107" s="267"/>
      <c r="D107" s="267"/>
      <c r="E107" s="209"/>
      <c r="F107" s="236" t="s">
        <v>1182</v>
      </c>
      <c r="G107" s="238" t="s">
        <v>1179</v>
      </c>
      <c r="H107" s="238" t="s">
        <v>1202</v>
      </c>
      <c r="I107" s="270"/>
      <c r="J107" s="270"/>
      <c r="K107" s="270"/>
      <c r="L107" s="175"/>
      <c r="M107" s="178"/>
    </row>
    <row r="108" spans="1:16" s="177" customFormat="1" ht="23.25" customHeight="1" x14ac:dyDescent="0.4">
      <c r="A108" s="176" t="s">
        <v>1207</v>
      </c>
      <c r="B108" s="195"/>
      <c r="C108" s="195"/>
      <c r="D108" s="175"/>
      <c r="E108" s="209"/>
      <c r="F108" s="226"/>
      <c r="G108" s="263"/>
      <c r="H108" s="263"/>
      <c r="I108" s="264"/>
      <c r="J108" s="264"/>
      <c r="K108" s="264"/>
      <c r="L108" s="265"/>
      <c r="M108" s="266"/>
    </row>
    <row r="109" spans="1:16" ht="27.75" customHeight="1" x14ac:dyDescent="0.4">
      <c r="A109" s="176"/>
      <c r="B109" s="195" t="s">
        <v>1208</v>
      </c>
      <c r="C109" s="195"/>
      <c r="D109" s="175"/>
      <c r="E109" s="209" t="s">
        <v>1209</v>
      </c>
      <c r="F109" s="236" t="s">
        <v>1182</v>
      </c>
      <c r="G109" s="239" t="s">
        <v>1210</v>
      </c>
      <c r="H109" s="239" t="s">
        <v>1183</v>
      </c>
      <c r="I109" s="271" t="s">
        <v>1211</v>
      </c>
      <c r="J109" s="271"/>
      <c r="K109" s="271"/>
      <c r="L109" s="271"/>
      <c r="M109" s="239" t="s">
        <v>1181</v>
      </c>
      <c r="N109" s="177"/>
      <c r="O109" s="177"/>
      <c r="P109" s="177"/>
    </row>
    <row r="110" spans="1:16" ht="22.5" customHeight="1" x14ac:dyDescent="0.4">
      <c r="A110" s="176"/>
      <c r="B110" s="175"/>
      <c r="C110" s="175"/>
      <c r="D110" s="175"/>
      <c r="E110" s="209"/>
      <c r="F110" s="226"/>
      <c r="G110" s="260"/>
      <c r="H110" s="260"/>
      <c r="I110" s="244"/>
      <c r="J110" s="244"/>
      <c r="K110" s="272"/>
      <c r="L110" s="273"/>
      <c r="M110" s="238"/>
      <c r="N110" s="177"/>
      <c r="O110" s="177"/>
      <c r="P110" s="177"/>
    </row>
    <row r="111" spans="1:16" ht="33" customHeight="1" x14ac:dyDescent="0.4">
      <c r="A111" s="176"/>
      <c r="B111" s="175" t="s">
        <v>1212</v>
      </c>
      <c r="C111" s="175"/>
      <c r="D111" s="222"/>
      <c r="E111" s="209" t="s">
        <v>1209</v>
      </c>
      <c r="F111" s="236" t="s">
        <v>1164</v>
      </c>
      <c r="G111" s="238" t="s">
        <v>1188</v>
      </c>
      <c r="H111" s="238" t="s">
        <v>1213</v>
      </c>
      <c r="I111" s="247" t="s">
        <v>1214</v>
      </c>
      <c r="J111" s="247"/>
      <c r="K111" s="247"/>
      <c r="L111" s="274"/>
      <c r="M111" s="238" t="s">
        <v>1181</v>
      </c>
      <c r="N111" s="177"/>
      <c r="O111" s="177"/>
      <c r="P111" s="177"/>
    </row>
    <row r="112" spans="1:16" s="275" customFormat="1" ht="27" customHeight="1" x14ac:dyDescent="0.35">
      <c r="F112" s="276" t="s">
        <v>1182</v>
      </c>
      <c r="G112" s="277" t="s">
        <v>1179</v>
      </c>
      <c r="H112" s="239" t="s">
        <v>1215</v>
      </c>
      <c r="I112" s="277"/>
      <c r="J112" s="277"/>
      <c r="K112" s="277"/>
      <c r="L112" s="277"/>
      <c r="M112" s="277"/>
    </row>
    <row r="113" spans="1:16" s="177" customFormat="1" ht="12" customHeight="1" x14ac:dyDescent="0.35">
      <c r="A113" s="214"/>
      <c r="B113" s="154"/>
      <c r="C113" s="154"/>
      <c r="D113" s="154"/>
      <c r="E113" s="154"/>
      <c r="F113" s="278"/>
      <c r="G113" s="154"/>
      <c r="H113" s="154"/>
      <c r="I113" s="154"/>
      <c r="J113" s="154"/>
      <c r="K113" s="154"/>
      <c r="L113" s="154"/>
      <c r="M113" s="154"/>
      <c r="N113" s="218"/>
      <c r="O113" s="218"/>
      <c r="P113" s="218"/>
    </row>
    <row r="114" spans="1:16" s="177" customFormat="1" ht="52.5" customHeight="1" x14ac:dyDescent="0.4">
      <c r="A114" s="176"/>
      <c r="B114" s="226" t="s">
        <v>1216</v>
      </c>
      <c r="C114" s="175"/>
      <c r="D114" s="198"/>
      <c r="E114" s="209" t="s">
        <v>1209</v>
      </c>
      <c r="F114" s="279" t="s">
        <v>1217</v>
      </c>
      <c r="G114" s="238" t="s">
        <v>1165</v>
      </c>
      <c r="H114" s="238" t="s">
        <v>1179</v>
      </c>
      <c r="I114" s="247" t="s">
        <v>1218</v>
      </c>
      <c r="J114" s="247"/>
      <c r="K114" s="247"/>
      <c r="L114" s="247"/>
      <c r="M114" s="280" t="s">
        <v>1206</v>
      </c>
    </row>
    <row r="115" spans="1:16" s="177" customFormat="1" ht="48" customHeight="1" x14ac:dyDescent="0.4">
      <c r="A115" s="176"/>
      <c r="B115" s="281" t="s">
        <v>1219</v>
      </c>
      <c r="C115" s="195"/>
      <c r="D115" s="175"/>
      <c r="E115" s="175"/>
      <c r="F115" s="279" t="s">
        <v>1220</v>
      </c>
      <c r="G115" s="238" t="s">
        <v>1179</v>
      </c>
      <c r="H115" s="238" t="s">
        <v>1215</v>
      </c>
      <c r="I115" s="247"/>
      <c r="J115" s="247"/>
      <c r="K115" s="247"/>
      <c r="L115" s="247"/>
      <c r="M115" s="280"/>
    </row>
    <row r="116" spans="1:16" s="177" customFormat="1" ht="40" x14ac:dyDescent="0.4">
      <c r="A116" s="176"/>
      <c r="B116" s="175"/>
      <c r="C116" s="175"/>
      <c r="D116" s="175"/>
      <c r="E116" s="175"/>
      <c r="F116" s="279" t="s">
        <v>1221</v>
      </c>
      <c r="G116" s="239" t="s">
        <v>1179</v>
      </c>
      <c r="H116" s="239" t="s">
        <v>1222</v>
      </c>
      <c r="I116" s="268"/>
      <c r="J116" s="268"/>
      <c r="K116" s="268"/>
      <c r="L116" s="268"/>
      <c r="M116" s="282"/>
    </row>
    <row r="117" spans="1:16" s="177" customFormat="1" ht="20" x14ac:dyDescent="0.4">
      <c r="A117" s="176"/>
      <c r="B117" s="195"/>
      <c r="C117" s="195"/>
      <c r="D117" s="175"/>
      <c r="E117" s="209"/>
      <c r="F117" s="226"/>
      <c r="G117" s="263"/>
      <c r="H117" s="263"/>
      <c r="I117" s="264"/>
      <c r="J117" s="264"/>
      <c r="K117" s="264"/>
      <c r="L117" s="265"/>
      <c r="M117" s="283"/>
    </row>
    <row r="118" spans="1:16" s="177" customFormat="1" ht="36" customHeight="1" x14ac:dyDescent="0.4">
      <c r="A118" s="214" t="s">
        <v>1207</v>
      </c>
      <c r="B118" s="175" t="s">
        <v>1223</v>
      </c>
      <c r="C118" s="175"/>
      <c r="D118" s="222"/>
      <c r="E118" s="209" t="s">
        <v>1178</v>
      </c>
      <c r="F118" s="236" t="s">
        <v>1182</v>
      </c>
      <c r="G118" s="238" t="s">
        <v>1210</v>
      </c>
      <c r="H118" s="238" t="s">
        <v>1224</v>
      </c>
      <c r="I118" s="237" t="s">
        <v>1225</v>
      </c>
      <c r="J118" s="237"/>
      <c r="K118" s="237"/>
      <c r="L118" s="237"/>
      <c r="M118" s="284" t="s">
        <v>1181</v>
      </c>
    </row>
    <row r="119" spans="1:16" s="177" customFormat="1" ht="16.5" customHeight="1" x14ac:dyDescent="0.4">
      <c r="A119" s="214"/>
      <c r="B119" s="175"/>
      <c r="C119" s="175"/>
      <c r="D119" s="222"/>
      <c r="E119" s="209"/>
      <c r="F119" s="226"/>
      <c r="G119" s="285"/>
      <c r="H119" s="285"/>
      <c r="I119" s="240"/>
      <c r="J119" s="240"/>
      <c r="K119" s="240"/>
      <c r="L119" s="240"/>
      <c r="M119" s="286"/>
    </row>
    <row r="120" spans="1:16" s="177" customFormat="1" ht="20" x14ac:dyDescent="0.4">
      <c r="A120" s="176"/>
      <c r="B120" s="195" t="s">
        <v>1226</v>
      </c>
      <c r="C120" s="195"/>
      <c r="D120" s="222"/>
      <c r="E120" s="209" t="s">
        <v>1178</v>
      </c>
      <c r="F120" s="226"/>
      <c r="G120" s="226"/>
      <c r="H120" s="226"/>
      <c r="I120" s="175"/>
      <c r="J120" s="175"/>
      <c r="K120" s="175"/>
      <c r="L120" s="175"/>
      <c r="M120" s="175"/>
    </row>
    <row r="121" spans="1:16" s="177" customFormat="1" ht="9.75" customHeight="1" x14ac:dyDescent="0.4">
      <c r="A121" s="176"/>
      <c r="B121" s="287"/>
      <c r="C121" s="287"/>
      <c r="D121" s="175"/>
      <c r="E121" s="209"/>
      <c r="F121" s="236"/>
      <c r="G121" s="238"/>
      <c r="H121" s="238"/>
      <c r="I121" s="244"/>
      <c r="J121" s="244"/>
      <c r="K121" s="244"/>
      <c r="L121" s="244"/>
      <c r="M121" s="244"/>
    </row>
    <row r="122" spans="1:16" s="177" customFormat="1" ht="27.75" customHeight="1" x14ac:dyDescent="0.4">
      <c r="A122" s="176"/>
      <c r="B122" s="287" t="s">
        <v>1227</v>
      </c>
      <c r="C122" s="195"/>
      <c r="D122" s="222"/>
      <c r="E122" s="209"/>
      <c r="F122" s="288" t="s">
        <v>1164</v>
      </c>
      <c r="G122" s="178" t="s">
        <v>1165</v>
      </c>
      <c r="H122" s="178" t="s">
        <v>1213</v>
      </c>
      <c r="I122" s="289" t="s">
        <v>1228</v>
      </c>
      <c r="J122" s="289"/>
      <c r="K122" s="289"/>
      <c r="L122" s="175"/>
      <c r="M122" s="209" t="s">
        <v>1181</v>
      </c>
    </row>
    <row r="123" spans="1:16" s="218" customFormat="1" ht="27.75" customHeight="1" x14ac:dyDescent="0.4">
      <c r="A123" s="176"/>
      <c r="B123" s="273"/>
      <c r="C123" s="287"/>
      <c r="D123" s="290"/>
      <c r="E123" s="178"/>
      <c r="F123" s="288" t="s">
        <v>1182</v>
      </c>
      <c r="G123" s="178" t="s">
        <v>1229</v>
      </c>
      <c r="H123" s="178" t="s">
        <v>1222</v>
      </c>
      <c r="I123" s="175"/>
      <c r="J123" s="175"/>
      <c r="K123" s="175"/>
      <c r="L123" s="273"/>
      <c r="M123" s="175"/>
      <c r="N123" s="177"/>
      <c r="O123" s="177"/>
      <c r="P123" s="177"/>
    </row>
    <row r="124" spans="1:16" s="177" customFormat="1" ht="9.75" customHeight="1" x14ac:dyDescent="0.4">
      <c r="A124" s="176"/>
      <c r="B124" s="287"/>
      <c r="C124" s="287"/>
      <c r="D124" s="175"/>
      <c r="E124" s="209"/>
      <c r="F124" s="236"/>
      <c r="G124" s="238"/>
      <c r="H124" s="238"/>
      <c r="I124" s="291"/>
      <c r="J124" s="291"/>
      <c r="K124" s="291"/>
      <c r="L124" s="244"/>
      <c r="M124" s="244"/>
    </row>
    <row r="125" spans="1:16" s="177" customFormat="1" ht="21.75" customHeight="1" x14ac:dyDescent="0.4">
      <c r="A125" s="176"/>
      <c r="B125" s="287" t="s">
        <v>1230</v>
      </c>
      <c r="C125" s="195"/>
      <c r="D125" s="222"/>
      <c r="E125" s="209"/>
      <c r="F125" s="288" t="s">
        <v>1164</v>
      </c>
      <c r="G125" s="178" t="s">
        <v>1231</v>
      </c>
      <c r="H125" s="178" t="s">
        <v>1232</v>
      </c>
      <c r="I125" s="289" t="s">
        <v>1233</v>
      </c>
      <c r="J125" s="289"/>
      <c r="K125" s="289"/>
      <c r="L125" s="175"/>
      <c r="M125" s="209"/>
    </row>
    <row r="126" spans="1:16" s="218" customFormat="1" ht="21.75" customHeight="1" x14ac:dyDescent="0.4">
      <c r="A126" s="176"/>
      <c r="B126" s="292"/>
      <c r="C126" s="292"/>
      <c r="D126" s="292"/>
      <c r="E126" s="292"/>
      <c r="F126" s="276" t="s">
        <v>1182</v>
      </c>
      <c r="G126" s="239" t="s">
        <v>1234</v>
      </c>
      <c r="H126" s="239" t="s">
        <v>1224</v>
      </c>
      <c r="I126" s="293"/>
      <c r="J126" s="246"/>
      <c r="K126" s="246"/>
      <c r="L126" s="294"/>
      <c r="M126" s="246"/>
      <c r="N126" s="177"/>
      <c r="O126" s="177"/>
      <c r="P126" s="177"/>
    </row>
    <row r="127" spans="1:16" s="177" customFormat="1" ht="20" x14ac:dyDescent="0.4">
      <c r="A127" s="176"/>
      <c r="B127" s="195" t="s">
        <v>1235</v>
      </c>
      <c r="C127" s="195"/>
      <c r="D127" s="222"/>
      <c r="E127" s="209" t="s">
        <v>1178</v>
      </c>
      <c r="F127" s="226"/>
      <c r="G127" s="226"/>
      <c r="H127" s="226"/>
      <c r="I127" s="175"/>
      <c r="J127" s="175"/>
      <c r="K127" s="175"/>
      <c r="L127" s="175"/>
      <c r="M127" s="175"/>
    </row>
    <row r="128" spans="1:16" s="177" customFormat="1" ht="9.75" customHeight="1" x14ac:dyDescent="0.4">
      <c r="A128" s="176"/>
      <c r="B128" s="287"/>
      <c r="C128" s="287"/>
      <c r="D128" s="175"/>
      <c r="E128" s="209"/>
      <c r="F128" s="236"/>
      <c r="G128" s="238"/>
      <c r="H128" s="238"/>
      <c r="I128" s="244"/>
      <c r="J128" s="244"/>
      <c r="K128" s="244"/>
      <c r="L128" s="244"/>
      <c r="M128" s="244"/>
    </row>
    <row r="129" spans="1:16" s="177" customFormat="1" ht="23" x14ac:dyDescent="0.4">
      <c r="A129" s="176"/>
      <c r="B129" s="287" t="s">
        <v>1227</v>
      </c>
      <c r="C129" s="195"/>
      <c r="D129" s="222"/>
      <c r="E129" s="209"/>
      <c r="F129" s="288" t="s">
        <v>1164</v>
      </c>
      <c r="G129" s="178" t="s">
        <v>1236</v>
      </c>
      <c r="H129" s="178" t="s">
        <v>1237</v>
      </c>
      <c r="I129" s="289" t="s">
        <v>1228</v>
      </c>
      <c r="J129" s="289"/>
      <c r="K129" s="289"/>
      <c r="L129" s="175"/>
      <c r="M129" s="209" t="s">
        <v>1181</v>
      </c>
    </row>
    <row r="130" spans="1:16" s="218" customFormat="1" ht="23" x14ac:dyDescent="0.4">
      <c r="A130" s="176"/>
      <c r="B130" s="273"/>
      <c r="C130" s="287"/>
      <c r="D130" s="290"/>
      <c r="E130" s="178"/>
      <c r="F130" s="288" t="s">
        <v>1182</v>
      </c>
      <c r="G130" s="178" t="s">
        <v>1238</v>
      </c>
      <c r="H130" s="178" t="s">
        <v>1239</v>
      </c>
      <c r="I130" s="175"/>
      <c r="J130" s="175"/>
      <c r="K130" s="175"/>
      <c r="L130" s="273"/>
      <c r="M130" s="175"/>
      <c r="N130" s="177"/>
      <c r="O130" s="177"/>
      <c r="P130" s="177"/>
    </row>
    <row r="131" spans="1:16" s="177" customFormat="1" ht="9.75" customHeight="1" x14ac:dyDescent="0.4">
      <c r="A131" s="176"/>
      <c r="B131" s="287"/>
      <c r="C131" s="287"/>
      <c r="D131" s="175"/>
      <c r="E131" s="209"/>
      <c r="F131" s="236"/>
      <c r="G131" s="238"/>
      <c r="H131" s="238"/>
      <c r="I131" s="244"/>
      <c r="J131" s="244"/>
      <c r="K131" s="244"/>
      <c r="L131" s="244"/>
      <c r="M131" s="244"/>
    </row>
    <row r="132" spans="1:16" s="177" customFormat="1" ht="21.75" customHeight="1" x14ac:dyDescent="0.4">
      <c r="A132" s="176"/>
      <c r="B132" s="287" t="s">
        <v>1230</v>
      </c>
      <c r="C132" s="195"/>
      <c r="D132" s="222"/>
      <c r="E132" s="209"/>
      <c r="F132" s="288" t="s">
        <v>1164</v>
      </c>
      <c r="G132" s="178" t="s">
        <v>1240</v>
      </c>
      <c r="H132" s="178" t="s">
        <v>1241</v>
      </c>
      <c r="I132" s="289" t="s">
        <v>1233</v>
      </c>
      <c r="J132" s="289"/>
      <c r="K132" s="289"/>
      <c r="L132" s="175"/>
      <c r="M132" s="209"/>
    </row>
    <row r="133" spans="1:16" s="218" customFormat="1" ht="29.25" customHeight="1" x14ac:dyDescent="0.4">
      <c r="A133" s="176"/>
      <c r="B133" s="292"/>
      <c r="C133" s="292"/>
      <c r="D133" s="292"/>
      <c r="E133" s="292"/>
      <c r="F133" s="276" t="s">
        <v>1182</v>
      </c>
      <c r="G133" s="239" t="s">
        <v>1242</v>
      </c>
      <c r="H133" s="239" t="s">
        <v>1243</v>
      </c>
      <c r="I133" s="293"/>
      <c r="J133" s="246"/>
      <c r="K133" s="246"/>
      <c r="L133" s="294"/>
      <c r="M133" s="246"/>
      <c r="N133" s="177"/>
      <c r="O133" s="177"/>
      <c r="P133" s="177"/>
    </row>
    <row r="134" spans="1:16" s="218" customFormat="1" ht="15.5" x14ac:dyDescent="0.35">
      <c r="A134" s="176"/>
      <c r="C134" s="295"/>
      <c r="D134" s="295"/>
      <c r="E134" s="295"/>
      <c r="F134" s="295"/>
      <c r="G134" s="295"/>
      <c r="H134" s="295"/>
      <c r="I134" s="295"/>
      <c r="J134" s="295"/>
      <c r="K134" s="295"/>
      <c r="L134" s="295"/>
      <c r="M134" s="177"/>
      <c r="N134" s="177"/>
      <c r="O134" s="177"/>
      <c r="P134" s="177"/>
    </row>
    <row r="135" spans="1:16" s="218" customFormat="1" ht="21" customHeight="1" x14ac:dyDescent="0.35">
      <c r="A135" s="176"/>
      <c r="B135" s="296" t="s">
        <v>1244</v>
      </c>
      <c r="C135" s="295"/>
      <c r="D135" s="295"/>
      <c r="E135" s="295"/>
      <c r="F135" s="295"/>
      <c r="G135" s="295"/>
      <c r="H135" s="295"/>
      <c r="I135" s="295"/>
      <c r="J135" s="295"/>
      <c r="K135" s="295"/>
      <c r="L135" s="295"/>
      <c r="M135" s="177"/>
      <c r="N135" s="177"/>
      <c r="O135" s="177"/>
      <c r="P135" s="177"/>
    </row>
    <row r="136" spans="1:16" s="218" customFormat="1" ht="20.5" x14ac:dyDescent="0.35">
      <c r="A136" s="176"/>
      <c r="B136" s="296" t="s">
        <v>1245</v>
      </c>
      <c r="C136" s="297"/>
      <c r="D136" s="297"/>
      <c r="E136" s="297"/>
      <c r="F136" s="297"/>
      <c r="G136" s="297"/>
      <c r="H136" s="297"/>
      <c r="I136" s="297"/>
      <c r="J136" s="297"/>
      <c r="K136" s="297"/>
      <c r="L136" s="297"/>
      <c r="M136" s="177"/>
      <c r="N136" s="177"/>
      <c r="O136" s="177"/>
      <c r="P136" s="177"/>
    </row>
    <row r="137" spans="1:16" s="218" customFormat="1" ht="20.5" x14ac:dyDescent="0.35">
      <c r="A137" s="176"/>
      <c r="B137" s="296" t="s">
        <v>1246</v>
      </c>
      <c r="C137" s="297"/>
      <c r="D137" s="297"/>
      <c r="E137" s="297"/>
      <c r="F137" s="297"/>
      <c r="G137" s="297"/>
      <c r="H137" s="297"/>
      <c r="I137" s="297"/>
      <c r="J137" s="297"/>
      <c r="K137" s="297"/>
      <c r="L137" s="297"/>
      <c r="M137" s="177"/>
      <c r="N137" s="177"/>
      <c r="O137" s="177"/>
      <c r="P137" s="177"/>
    </row>
    <row r="138" spans="1:16" s="218" customFormat="1" ht="26.25" customHeight="1" x14ac:dyDescent="0.35">
      <c r="A138" s="176"/>
      <c r="B138" s="296" t="s">
        <v>1247</v>
      </c>
      <c r="C138" s="295"/>
      <c r="D138" s="295"/>
      <c r="E138" s="295"/>
      <c r="F138" s="295"/>
      <c r="G138" s="295"/>
      <c r="H138" s="295"/>
      <c r="I138" s="295"/>
      <c r="J138" s="295"/>
      <c r="K138" s="295"/>
      <c r="L138" s="295"/>
      <c r="M138" s="177"/>
      <c r="N138" s="177"/>
      <c r="O138" s="177"/>
      <c r="P138" s="177"/>
    </row>
    <row r="139" spans="1:16" s="177" customFormat="1" ht="23" x14ac:dyDescent="0.5">
      <c r="A139" s="214"/>
      <c r="B139" s="162" t="s">
        <v>1248</v>
      </c>
      <c r="C139" s="215"/>
      <c r="D139" s="216"/>
      <c r="E139" s="216"/>
      <c r="F139" s="216"/>
      <c r="G139" s="216"/>
      <c r="H139" s="216"/>
      <c r="I139" s="216"/>
      <c r="J139" s="216"/>
      <c r="K139" s="216"/>
      <c r="L139" s="217"/>
      <c r="M139" s="217"/>
      <c r="N139" s="218"/>
      <c r="O139" s="218"/>
      <c r="P139" s="218"/>
    </row>
    <row r="140" spans="1:16" s="218" customFormat="1" ht="18" x14ac:dyDescent="0.4">
      <c r="A140" s="176"/>
      <c r="B140" s="298"/>
      <c r="C140" s="298"/>
      <c r="D140" s="299"/>
      <c r="E140" s="300"/>
      <c r="F140" s="301"/>
      <c r="G140" s="302"/>
      <c r="H140" s="302"/>
      <c r="I140" s="303"/>
      <c r="J140" s="177"/>
      <c r="K140" s="177"/>
      <c r="L140" s="177"/>
      <c r="M140" s="177"/>
      <c r="N140" s="177"/>
      <c r="O140" s="177"/>
      <c r="P140" s="177"/>
    </row>
    <row r="141" spans="1:16" s="218" customFormat="1" ht="21.75" customHeight="1" x14ac:dyDescent="0.4">
      <c r="A141" s="176"/>
      <c r="B141" s="304" t="s">
        <v>1249</v>
      </c>
      <c r="C141" s="304"/>
      <c r="D141" s="292"/>
      <c r="E141" s="292"/>
      <c r="F141" s="276"/>
      <c r="G141" s="305" t="s">
        <v>1250</v>
      </c>
      <c r="H141" s="305" t="s">
        <v>1174</v>
      </c>
      <c r="I141" s="175"/>
      <c r="J141" s="306" t="s">
        <v>1248</v>
      </c>
      <c r="K141" s="177"/>
      <c r="L141" s="177"/>
      <c r="M141" s="177"/>
      <c r="N141" s="177"/>
      <c r="O141" s="177"/>
      <c r="P141" s="177"/>
    </row>
    <row r="142" spans="1:16" s="218" customFormat="1" ht="24" customHeight="1" x14ac:dyDescent="0.4">
      <c r="A142" s="176"/>
      <c r="B142" s="287" t="s">
        <v>1251</v>
      </c>
      <c r="C142" s="287"/>
      <c r="D142" s="292"/>
      <c r="E142" s="292"/>
      <c r="F142" s="276"/>
      <c r="G142" s="178" t="s">
        <v>1165</v>
      </c>
      <c r="H142" s="178" t="s">
        <v>1252</v>
      </c>
      <c r="I142" s="175"/>
      <c r="J142" s="307" t="s">
        <v>1206</v>
      </c>
      <c r="K142" s="251"/>
      <c r="L142" s="251"/>
      <c r="M142" s="177"/>
      <c r="N142" s="177"/>
      <c r="O142" s="177"/>
      <c r="P142" s="177"/>
    </row>
    <row r="143" spans="1:16" s="218" customFormat="1" ht="17.5" x14ac:dyDescent="0.35">
      <c r="A143" s="176"/>
      <c r="B143" s="308"/>
      <c r="C143" s="308"/>
      <c r="D143" s="309"/>
      <c r="E143" s="309"/>
      <c r="F143" s="310"/>
      <c r="G143" s="311"/>
      <c r="H143" s="311"/>
      <c r="I143" s="155"/>
      <c r="J143" s="251"/>
      <c r="K143" s="251"/>
      <c r="L143" s="251"/>
      <c r="M143" s="177"/>
      <c r="N143" s="177"/>
      <c r="O143" s="177"/>
      <c r="P143" s="177"/>
    </row>
    <row r="144" spans="1:16" s="218" customFormat="1" ht="33" customHeight="1" x14ac:dyDescent="0.35">
      <c r="A144" s="176"/>
      <c r="B144" s="312" t="s">
        <v>1253</v>
      </c>
      <c r="C144" s="312"/>
      <c r="D144" s="312"/>
      <c r="E144" s="312"/>
      <c r="F144" s="312"/>
      <c r="G144" s="312"/>
      <c r="H144" s="312"/>
      <c r="I144" s="312"/>
      <c r="J144" s="312"/>
      <c r="K144" s="312"/>
      <c r="L144" s="312"/>
      <c r="M144" s="312"/>
      <c r="N144" s="177"/>
      <c r="O144" s="177"/>
      <c r="P144" s="177"/>
    </row>
    <row r="145" spans="1:16" s="218" customFormat="1" ht="15.5" x14ac:dyDescent="0.35">
      <c r="A145" s="176"/>
      <c r="B145" s="177"/>
      <c r="C145" s="177"/>
      <c r="D145" s="300"/>
      <c r="E145" s="300"/>
      <c r="F145" s="301"/>
      <c r="G145" s="313"/>
      <c r="H145" s="313"/>
      <c r="I145" s="314"/>
      <c r="J145" s="177"/>
      <c r="K145" s="177"/>
      <c r="L145" s="177"/>
      <c r="M145" s="177"/>
      <c r="N145" s="177"/>
      <c r="O145" s="177"/>
      <c r="P145" s="177"/>
    </row>
    <row r="146" spans="1:16" s="218" customFormat="1" ht="28.5" customHeight="1" x14ac:dyDescent="0.35">
      <c r="A146" s="176"/>
      <c r="B146" s="315" t="s">
        <v>1254</v>
      </c>
      <c r="C146" s="315"/>
      <c r="D146" s="315"/>
      <c r="E146" s="315"/>
      <c r="F146" s="315"/>
      <c r="G146" s="315"/>
      <c r="H146" s="315"/>
      <c r="I146" s="315"/>
      <c r="J146" s="315"/>
      <c r="K146" s="315"/>
      <c r="L146" s="315"/>
      <c r="M146" s="177"/>
      <c r="N146" s="177"/>
      <c r="O146" s="177"/>
      <c r="P146" s="177"/>
    </row>
    <row r="147" spans="1:16" s="218" customFormat="1" ht="15.75" customHeight="1" x14ac:dyDescent="0.35">
      <c r="A147" s="176"/>
      <c r="B147" s="297"/>
      <c r="C147" s="297"/>
      <c r="D147" s="297"/>
      <c r="E147" s="297"/>
      <c r="F147" s="297"/>
      <c r="G147" s="297"/>
      <c r="H147" s="297"/>
      <c r="I147" s="297"/>
      <c r="J147" s="297"/>
      <c r="K147" s="297"/>
      <c r="L147" s="297"/>
      <c r="M147" s="177"/>
      <c r="N147" s="177"/>
      <c r="O147" s="177"/>
      <c r="P147" s="177"/>
    </row>
    <row r="148" spans="1:16" s="177" customFormat="1" ht="23" x14ac:dyDescent="0.5">
      <c r="A148" s="214"/>
      <c r="B148" s="162" t="s">
        <v>1255</v>
      </c>
      <c r="C148" s="215"/>
      <c r="D148" s="216"/>
      <c r="E148" s="216"/>
      <c r="F148" s="216"/>
      <c r="G148" s="216"/>
      <c r="H148" s="216"/>
      <c r="I148" s="216"/>
      <c r="J148" s="216"/>
      <c r="K148" s="216"/>
      <c r="L148" s="217"/>
      <c r="M148" s="217"/>
      <c r="N148" s="218"/>
      <c r="O148" s="218"/>
      <c r="P148" s="218"/>
    </row>
    <row r="149" spans="1:16" s="218" customFormat="1" ht="18" x14ac:dyDescent="0.35">
      <c r="A149" s="176"/>
      <c r="B149" s="298"/>
      <c r="C149" s="298"/>
      <c r="D149" s="300"/>
      <c r="E149" s="300"/>
      <c r="F149" s="301"/>
      <c r="G149" s="313"/>
      <c r="H149" s="313"/>
      <c r="I149" s="314"/>
      <c r="J149" s="177"/>
      <c r="K149" s="177"/>
      <c r="L149" s="177"/>
      <c r="M149" s="177"/>
      <c r="N149" s="177"/>
      <c r="O149" s="177"/>
      <c r="P149" s="177"/>
    </row>
    <row r="150" spans="1:16" s="218" customFormat="1" ht="20" x14ac:dyDescent="0.4">
      <c r="A150" s="176"/>
      <c r="B150" s="316" t="s">
        <v>1256</v>
      </c>
      <c r="C150" s="316"/>
      <c r="D150" s="292"/>
      <c r="E150" s="292"/>
      <c r="F150" s="276"/>
      <c r="G150" s="178"/>
      <c r="H150" s="209" t="s">
        <v>1150</v>
      </c>
      <c r="I150" s="177"/>
      <c r="J150" s="177"/>
      <c r="K150" s="177"/>
      <c r="L150" s="177"/>
      <c r="M150" s="177"/>
      <c r="N150" s="177"/>
      <c r="O150" s="177"/>
      <c r="P150" s="177"/>
    </row>
    <row r="151" spans="1:16" s="218" customFormat="1" ht="20" x14ac:dyDescent="0.4">
      <c r="A151" s="176"/>
      <c r="B151" s="316" t="s">
        <v>1257</v>
      </c>
      <c r="C151" s="316"/>
      <c r="D151" s="292"/>
      <c r="E151" s="292"/>
      <c r="F151" s="276"/>
      <c r="G151" s="178"/>
      <c r="H151" s="209" t="s">
        <v>1150</v>
      </c>
      <c r="I151" s="177"/>
      <c r="J151" s="177"/>
      <c r="K151" s="177"/>
      <c r="L151" s="177"/>
      <c r="M151" s="177"/>
      <c r="N151" s="177"/>
      <c r="O151" s="177"/>
      <c r="P151" s="177"/>
    </row>
    <row r="152" spans="1:16" s="218" customFormat="1" ht="20" x14ac:dyDescent="0.4">
      <c r="A152" s="176"/>
      <c r="B152" s="316" t="s">
        <v>1258</v>
      </c>
      <c r="C152" s="316"/>
      <c r="D152" s="292"/>
      <c r="E152" s="292"/>
      <c r="F152" s="276"/>
      <c r="G152" s="178"/>
      <c r="H152" s="209" t="s">
        <v>1150</v>
      </c>
      <c r="I152" s="177"/>
      <c r="J152" s="177"/>
      <c r="K152" s="177"/>
      <c r="L152" s="177"/>
      <c r="M152" s="177"/>
      <c r="N152" s="177"/>
      <c r="O152" s="177"/>
      <c r="P152" s="177"/>
    </row>
    <row r="153" spans="1:16" s="218" customFormat="1" ht="15.5" x14ac:dyDescent="0.35">
      <c r="A153" s="176"/>
      <c r="B153" s="300"/>
      <c r="C153" s="300"/>
      <c r="D153" s="300"/>
      <c r="E153" s="300"/>
      <c r="F153" s="301"/>
      <c r="G153" s="313"/>
      <c r="H153" s="313"/>
      <c r="I153" s="314"/>
      <c r="J153" s="177"/>
      <c r="K153" s="177"/>
      <c r="L153" s="177"/>
      <c r="M153" s="177"/>
      <c r="N153" s="177"/>
      <c r="O153" s="177"/>
      <c r="P153" s="177"/>
    </row>
    <row r="154" spans="1:16" s="177" customFormat="1" ht="23" x14ac:dyDescent="0.5">
      <c r="A154" s="214"/>
      <c r="B154" s="162" t="s">
        <v>1259</v>
      </c>
      <c r="C154" s="215"/>
      <c r="D154" s="216"/>
      <c r="E154" s="216"/>
      <c r="F154" s="216"/>
      <c r="G154" s="216"/>
      <c r="H154" s="216"/>
      <c r="I154" s="216"/>
      <c r="J154" s="216"/>
      <c r="K154" s="216"/>
      <c r="L154" s="217"/>
      <c r="M154" s="217"/>
      <c r="N154" s="218"/>
      <c r="O154" s="218"/>
      <c r="P154" s="218"/>
    </row>
    <row r="155" spans="1:16" s="177" customFormat="1" ht="15.5" x14ac:dyDescent="0.35">
      <c r="A155" s="214"/>
    </row>
    <row r="156" spans="1:16" s="218" customFormat="1" ht="20" x14ac:dyDescent="0.4">
      <c r="A156" s="176" t="s">
        <v>1260</v>
      </c>
      <c r="B156" s="317" t="s">
        <v>1261</v>
      </c>
      <c r="C156" s="317"/>
      <c r="D156" s="317"/>
      <c r="E156" s="317"/>
      <c r="F156" s="273"/>
      <c r="G156" s="273"/>
      <c r="H156" s="318">
        <v>35295772595</v>
      </c>
      <c r="I156" s="273"/>
      <c r="J156" s="273"/>
      <c r="K156" s="319"/>
      <c r="L156" s="319"/>
    </row>
    <row r="157" spans="1:16" s="218" customFormat="1" ht="20" x14ac:dyDescent="0.4">
      <c r="A157" s="176"/>
      <c r="B157" s="273"/>
      <c r="C157" s="273"/>
      <c r="D157" s="273"/>
      <c r="E157" s="273"/>
      <c r="F157" s="273"/>
      <c r="G157" s="273"/>
      <c r="H157" s="273"/>
      <c r="I157" s="273"/>
      <c r="J157" s="273"/>
      <c r="K157" s="273"/>
      <c r="L157" s="273"/>
    </row>
    <row r="158" spans="1:16" s="218" customFormat="1" ht="20" x14ac:dyDescent="0.4">
      <c r="A158" s="176"/>
      <c r="B158" s="320" t="s">
        <v>1262</v>
      </c>
      <c r="C158" s="320"/>
      <c r="D158" s="320"/>
      <c r="E158" s="320"/>
      <c r="F158" s="273"/>
      <c r="G158" s="273"/>
      <c r="H158" s="321">
        <v>53470492132.275398</v>
      </c>
      <c r="I158" s="273"/>
      <c r="J158" s="273" t="s">
        <v>1263</v>
      </c>
      <c r="K158" s="273"/>
      <c r="L158" s="322">
        <v>56281320150.379402</v>
      </c>
    </row>
    <row r="159" spans="1:16" s="218" customFormat="1" ht="23" x14ac:dyDescent="0.4">
      <c r="A159" s="176"/>
      <c r="B159" s="323" t="s">
        <v>1264</v>
      </c>
      <c r="C159" s="323"/>
      <c r="D159" s="324"/>
      <c r="E159" s="324"/>
      <c r="F159" s="273"/>
      <c r="G159" s="273"/>
      <c r="H159" s="325"/>
      <c r="I159" s="273"/>
      <c r="J159" s="273" t="s">
        <v>1265</v>
      </c>
      <c r="K159" s="273"/>
      <c r="L159" s="322">
        <v>53470492132.275398</v>
      </c>
    </row>
    <row r="160" spans="1:16" s="177" customFormat="1" ht="23" x14ac:dyDescent="0.4">
      <c r="A160" s="176"/>
      <c r="B160" s="323" t="s">
        <v>1266</v>
      </c>
      <c r="C160" s="323"/>
      <c r="D160" s="273"/>
      <c r="E160" s="273"/>
      <c r="F160" s="273"/>
      <c r="G160" s="273"/>
      <c r="H160" s="325"/>
      <c r="I160" s="273"/>
      <c r="J160" s="273" t="s">
        <v>1267</v>
      </c>
      <c r="K160" s="273"/>
      <c r="L160" s="326">
        <v>0.95</v>
      </c>
      <c r="M160" s="218"/>
      <c r="N160" s="218"/>
      <c r="O160" s="218"/>
      <c r="P160" s="218"/>
    </row>
    <row r="161" spans="1:16" s="177" customFormat="1" ht="20" x14ac:dyDescent="0.4">
      <c r="A161" s="176"/>
      <c r="B161" s="273" t="s">
        <v>1268</v>
      </c>
      <c r="C161" s="273"/>
      <c r="D161" s="273"/>
      <c r="E161" s="273"/>
      <c r="F161" s="273"/>
      <c r="G161" s="273"/>
      <c r="H161" s="327">
        <v>0</v>
      </c>
      <c r="I161" s="273"/>
      <c r="J161" s="273" t="s">
        <v>1269</v>
      </c>
      <c r="K161" s="273"/>
      <c r="L161" s="328">
        <v>0.97</v>
      </c>
      <c r="M161" s="218"/>
      <c r="N161" s="218"/>
      <c r="O161" s="218"/>
      <c r="P161" s="218"/>
    </row>
    <row r="162" spans="1:16" s="177" customFormat="1" ht="20" x14ac:dyDescent="0.4">
      <c r="A162" s="176"/>
      <c r="B162" s="273" t="s">
        <v>1270</v>
      </c>
      <c r="C162" s="273"/>
      <c r="D162" s="273"/>
      <c r="E162" s="273"/>
      <c r="F162" s="273"/>
      <c r="G162" s="273"/>
      <c r="H162" s="327"/>
      <c r="I162" s="273"/>
      <c r="J162" s="273"/>
      <c r="K162" s="273"/>
      <c r="L162" s="273"/>
      <c r="M162" s="218"/>
      <c r="N162" s="218"/>
      <c r="O162" s="218"/>
      <c r="P162" s="218"/>
    </row>
    <row r="163" spans="1:16" s="177" customFormat="1" ht="20" x14ac:dyDescent="0.4">
      <c r="A163" s="176"/>
      <c r="B163" s="323" t="s">
        <v>1271</v>
      </c>
      <c r="C163" s="323"/>
      <c r="D163" s="324"/>
      <c r="E163" s="324"/>
      <c r="F163" s="273"/>
      <c r="G163" s="273"/>
      <c r="H163" s="321">
        <v>100</v>
      </c>
      <c r="I163" s="273"/>
      <c r="J163" s="320" t="s">
        <v>1272</v>
      </c>
      <c r="K163" s="320"/>
      <c r="L163" s="329">
        <v>1.03</v>
      </c>
      <c r="M163" s="218"/>
      <c r="N163" s="218"/>
      <c r="O163" s="218"/>
      <c r="P163" s="218"/>
    </row>
    <row r="164" spans="1:16" s="202" customFormat="1" ht="23" x14ac:dyDescent="0.4">
      <c r="A164" s="203"/>
      <c r="B164" s="323" t="s">
        <v>1273</v>
      </c>
      <c r="C164" s="330"/>
      <c r="D164" s="330"/>
      <c r="E164" s="330"/>
      <c r="F164" s="320"/>
      <c r="G164" s="320"/>
      <c r="H164" s="331">
        <v>0</v>
      </c>
      <c r="I164" s="320"/>
      <c r="J164" s="273" t="s">
        <v>1274</v>
      </c>
      <c r="K164" s="273"/>
      <c r="L164" s="332">
        <v>1.0526315788489375</v>
      </c>
      <c r="M164" s="333"/>
      <c r="N164" s="333"/>
      <c r="O164" s="333"/>
      <c r="P164" s="333"/>
    </row>
    <row r="165" spans="1:16" s="177" customFormat="1" ht="20" x14ac:dyDescent="0.4">
      <c r="A165" s="176"/>
      <c r="B165" s="323" t="s">
        <v>1275</v>
      </c>
      <c r="C165" s="323"/>
      <c r="D165" s="324"/>
      <c r="E165" s="324"/>
      <c r="F165" s="273"/>
      <c r="G165" s="273"/>
      <c r="H165" s="327">
        <v>0</v>
      </c>
      <c r="I165" s="273"/>
      <c r="M165" s="218"/>
      <c r="N165" s="218"/>
      <c r="O165" s="218"/>
      <c r="P165" s="218"/>
    </row>
    <row r="166" spans="1:16" s="177" customFormat="1" ht="20" x14ac:dyDescent="0.4">
      <c r="A166" s="176"/>
      <c r="B166" s="273" t="s">
        <v>1276</v>
      </c>
      <c r="C166" s="273"/>
      <c r="D166" s="273"/>
      <c r="E166" s="273"/>
      <c r="F166" s="273"/>
      <c r="G166" s="273"/>
      <c r="H166" s="327">
        <v>0</v>
      </c>
      <c r="I166" s="273"/>
      <c r="J166" s="273"/>
      <c r="K166" s="273"/>
      <c r="L166" s="273"/>
      <c r="M166" s="218"/>
      <c r="N166" s="218"/>
      <c r="O166" s="218"/>
      <c r="P166" s="218"/>
    </row>
    <row r="167" spans="1:16" s="177" customFormat="1" ht="20" x14ac:dyDescent="0.4">
      <c r="A167" s="176"/>
      <c r="B167" s="273" t="s">
        <v>1277</v>
      </c>
      <c r="C167" s="273"/>
      <c r="D167" s="273"/>
      <c r="E167" s="273"/>
      <c r="F167" s="273"/>
      <c r="G167" s="273"/>
      <c r="H167" s="327">
        <v>0</v>
      </c>
      <c r="I167" s="273"/>
      <c r="J167" s="273"/>
      <c r="K167" s="273"/>
      <c r="L167" s="273"/>
      <c r="M167" s="218"/>
      <c r="N167" s="218"/>
      <c r="O167" s="218"/>
      <c r="P167" s="218"/>
    </row>
    <row r="168" spans="1:16" s="177" customFormat="1" ht="20" x14ac:dyDescent="0.4">
      <c r="A168" s="176"/>
      <c r="B168" s="273" t="s">
        <v>1278</v>
      </c>
      <c r="C168" s="273"/>
      <c r="D168" s="273"/>
      <c r="E168" s="273"/>
      <c r="F168" s="273"/>
      <c r="G168" s="273"/>
      <c r="H168" s="327">
        <v>0</v>
      </c>
      <c r="I168" s="273"/>
      <c r="J168" s="273"/>
      <c r="K168" s="273"/>
      <c r="L168" s="273"/>
      <c r="M168" s="218"/>
      <c r="N168" s="218"/>
      <c r="O168" s="218"/>
      <c r="P168" s="218"/>
    </row>
    <row r="169" spans="1:16" s="177" customFormat="1" ht="20" x14ac:dyDescent="0.4">
      <c r="A169" s="176"/>
      <c r="B169" s="273" t="s">
        <v>1279</v>
      </c>
      <c r="C169" s="273"/>
      <c r="D169" s="273"/>
      <c r="E169" s="273"/>
      <c r="F169" s="273"/>
      <c r="G169" s="273"/>
      <c r="H169" s="327">
        <v>0</v>
      </c>
      <c r="I169" s="273"/>
      <c r="J169" s="273"/>
      <c r="K169" s="273"/>
      <c r="L169" s="273"/>
      <c r="M169" s="218"/>
      <c r="N169" s="218"/>
      <c r="O169" s="218"/>
      <c r="P169" s="218"/>
    </row>
    <row r="170" spans="1:16" s="177" customFormat="1" ht="20.5" thickBot="1" x14ac:dyDescent="0.45">
      <c r="A170" s="176"/>
      <c r="B170" s="334" t="s">
        <v>1280</v>
      </c>
      <c r="C170" s="334"/>
      <c r="D170" s="335"/>
      <c r="E170" s="335"/>
      <c r="F170" s="273"/>
      <c r="G170" s="273"/>
      <c r="H170" s="336">
        <v>53470492232.275398</v>
      </c>
      <c r="I170" s="273"/>
      <c r="J170" s="273"/>
      <c r="K170" s="273"/>
      <c r="L170" s="273"/>
      <c r="M170" s="218"/>
      <c r="N170" s="218"/>
      <c r="O170" s="218"/>
      <c r="P170" s="218"/>
    </row>
    <row r="171" spans="1:16" s="177" customFormat="1" ht="20.5" thickTop="1" x14ac:dyDescent="0.4">
      <c r="A171" s="176"/>
      <c r="B171" s="273"/>
      <c r="C171" s="273"/>
      <c r="D171" s="273"/>
      <c r="E171" s="273"/>
      <c r="F171" s="273"/>
      <c r="G171" s="273"/>
      <c r="H171" s="273"/>
      <c r="I171" s="273"/>
      <c r="J171" s="273"/>
      <c r="K171" s="273"/>
      <c r="L171" s="273"/>
      <c r="M171" s="218"/>
      <c r="N171" s="218"/>
      <c r="O171" s="218"/>
      <c r="P171" s="218"/>
    </row>
    <row r="172" spans="1:16" s="177" customFormat="1" ht="20" x14ac:dyDescent="0.4">
      <c r="A172" s="176" t="s">
        <v>1281</v>
      </c>
      <c r="B172" s="317" t="s">
        <v>1282</v>
      </c>
      <c r="C172" s="317"/>
      <c r="D172" s="317"/>
      <c r="E172" s="317"/>
      <c r="F172" s="273"/>
      <c r="G172" s="273"/>
      <c r="H172" s="337" t="s">
        <v>1600</v>
      </c>
      <c r="I172" s="273"/>
      <c r="J172" s="273"/>
      <c r="K172" s="273"/>
      <c r="L172" s="273"/>
      <c r="M172" s="218"/>
      <c r="N172" s="218"/>
      <c r="O172" s="218"/>
      <c r="P172" s="218"/>
    </row>
    <row r="173" spans="1:16" s="177" customFormat="1" ht="16.5" x14ac:dyDescent="0.35">
      <c r="A173" s="176"/>
      <c r="B173" s="338"/>
      <c r="C173" s="338"/>
      <c r="D173" s="338"/>
      <c r="E173" s="338"/>
      <c r="F173" s="338"/>
      <c r="G173" s="338"/>
      <c r="H173" s="338"/>
      <c r="I173" s="338"/>
      <c r="J173" s="338"/>
      <c r="K173" s="338"/>
      <c r="L173" s="338"/>
      <c r="M173" s="218"/>
      <c r="N173" s="218"/>
      <c r="O173" s="218"/>
      <c r="P173" s="218"/>
    </row>
    <row r="174" spans="1:16" s="177" customFormat="1" ht="25.5" customHeight="1" x14ac:dyDescent="0.35">
      <c r="A174" s="176"/>
      <c r="B174" s="252" t="s">
        <v>1283</v>
      </c>
      <c r="C174" s="339"/>
      <c r="D174" s="338"/>
      <c r="E174" s="338"/>
      <c r="F174" s="338"/>
      <c r="G174" s="338"/>
      <c r="H174" s="338"/>
      <c r="I174" s="338"/>
      <c r="J174" s="338"/>
      <c r="K174" s="338"/>
      <c r="L174" s="338"/>
      <c r="M174" s="218"/>
      <c r="N174" s="218"/>
      <c r="O174" s="218"/>
      <c r="P174" s="218"/>
    </row>
    <row r="175" spans="1:16" s="177" customFormat="1" ht="46.5" customHeight="1" x14ac:dyDescent="0.35">
      <c r="A175" s="176"/>
      <c r="B175" s="212" t="s">
        <v>1284</v>
      </c>
      <c r="C175" s="212"/>
      <c r="D175" s="212"/>
      <c r="E175" s="212"/>
      <c r="F175" s="212"/>
      <c r="G175" s="212"/>
      <c r="H175" s="212"/>
      <c r="I175" s="212"/>
      <c r="J175" s="212"/>
      <c r="K175" s="212"/>
      <c r="L175" s="212"/>
      <c r="M175" s="212"/>
      <c r="N175" s="218"/>
      <c r="O175" s="218"/>
      <c r="P175" s="218"/>
    </row>
    <row r="176" spans="1:16" s="177" customFormat="1" ht="10.5" customHeight="1" x14ac:dyDescent="0.35">
      <c r="A176" s="176"/>
      <c r="B176" s="218"/>
      <c r="C176" s="218"/>
      <c r="D176" s="218"/>
      <c r="E176" s="218"/>
      <c r="F176" s="218"/>
      <c r="G176" s="218"/>
      <c r="H176" s="218"/>
      <c r="I176" s="218"/>
      <c r="J176" s="218"/>
      <c r="K176" s="218"/>
      <c r="L176" s="218"/>
      <c r="M176" s="218"/>
      <c r="N176" s="218"/>
      <c r="O176" s="218"/>
      <c r="P176" s="218"/>
    </row>
    <row r="177" spans="1:16" s="177" customFormat="1" ht="23" x14ac:dyDescent="0.5">
      <c r="A177" s="176"/>
      <c r="B177" s="162" t="s">
        <v>1285</v>
      </c>
      <c r="C177" s="215"/>
      <c r="D177" s="340"/>
      <c r="E177" s="340"/>
      <c r="F177" s="340"/>
      <c r="G177" s="340"/>
      <c r="H177" s="340"/>
      <c r="I177" s="340"/>
      <c r="J177" s="340"/>
      <c r="K177" s="340"/>
      <c r="L177" s="340"/>
      <c r="M177" s="217"/>
      <c r="N177" s="218"/>
      <c r="O177" s="218"/>
      <c r="P177" s="218"/>
    </row>
    <row r="178" spans="1:16" s="177" customFormat="1" ht="15.5" x14ac:dyDescent="0.35">
      <c r="A178" s="214"/>
    </row>
    <row r="179" spans="1:16" s="177" customFormat="1" ht="20" x14ac:dyDescent="0.4">
      <c r="A179" s="176" t="s">
        <v>1286</v>
      </c>
      <c r="B179" s="189" t="s">
        <v>1287</v>
      </c>
      <c r="C179" s="189"/>
      <c r="D179" s="189"/>
      <c r="E179" s="189"/>
      <c r="F179" s="189"/>
      <c r="G179" s="189"/>
      <c r="H179" s="341">
        <v>37097412629.5</v>
      </c>
    </row>
    <row r="180" spans="1:16" s="177" customFormat="1" ht="20" x14ac:dyDescent="0.4">
      <c r="A180" s="176"/>
      <c r="B180" s="175"/>
      <c r="C180" s="175"/>
      <c r="D180" s="175"/>
      <c r="E180" s="175"/>
      <c r="F180" s="175"/>
      <c r="G180" s="175"/>
      <c r="H180" s="175"/>
    </row>
    <row r="181" spans="1:16" s="177" customFormat="1" ht="23.25" customHeight="1" x14ac:dyDescent="0.4">
      <c r="A181" s="176"/>
      <c r="B181" s="201" t="s">
        <v>1288</v>
      </c>
      <c r="C181" s="201"/>
      <c r="D181" s="201"/>
      <c r="E181" s="201"/>
      <c r="F181" s="175"/>
      <c r="G181" s="175"/>
      <c r="H181" s="321">
        <v>56104450354.657852</v>
      </c>
    </row>
    <row r="182" spans="1:16" s="177" customFormat="1" ht="23.25" customHeight="1" x14ac:dyDescent="0.4">
      <c r="A182" s="176"/>
      <c r="B182" s="175" t="s">
        <v>1268</v>
      </c>
      <c r="C182" s="175"/>
      <c r="D182" s="175"/>
      <c r="E182" s="175"/>
      <c r="F182" s="175"/>
      <c r="G182" s="175"/>
      <c r="H182" s="327">
        <v>0</v>
      </c>
    </row>
    <row r="183" spans="1:16" s="177" customFormat="1" ht="23.25" customHeight="1" x14ac:dyDescent="0.4">
      <c r="A183" s="176"/>
      <c r="B183" s="273" t="s">
        <v>1270</v>
      </c>
      <c r="C183" s="273"/>
      <c r="D183" s="273"/>
      <c r="E183" s="273"/>
      <c r="F183" s="273"/>
      <c r="G183" s="273"/>
      <c r="H183" s="327"/>
      <c r="I183" s="218"/>
      <c r="J183" s="218"/>
      <c r="K183" s="218"/>
      <c r="L183" s="218"/>
      <c r="M183" s="218"/>
      <c r="N183" s="218"/>
      <c r="O183" s="218"/>
      <c r="P183" s="218"/>
    </row>
    <row r="184" spans="1:16" s="177" customFormat="1" ht="23.25" customHeight="1" x14ac:dyDescent="0.4">
      <c r="A184" s="176"/>
      <c r="B184" s="323" t="s">
        <v>1271</v>
      </c>
      <c r="C184" s="323"/>
      <c r="D184" s="324"/>
      <c r="E184" s="324"/>
      <c r="F184" s="273"/>
      <c r="G184" s="273"/>
      <c r="H184" s="321">
        <v>100</v>
      </c>
      <c r="I184" s="218"/>
      <c r="J184" s="218"/>
      <c r="K184" s="218"/>
      <c r="L184" s="218"/>
      <c r="M184" s="218"/>
      <c r="N184" s="218"/>
      <c r="O184" s="218"/>
      <c r="P184" s="218"/>
    </row>
    <row r="185" spans="1:16" s="177" customFormat="1" ht="23.25" customHeight="1" x14ac:dyDescent="0.4">
      <c r="A185" s="176"/>
      <c r="B185" s="323" t="s">
        <v>1273</v>
      </c>
      <c r="C185" s="323"/>
      <c r="D185" s="324"/>
      <c r="E185" s="324"/>
      <c r="F185" s="273"/>
      <c r="G185" s="273"/>
      <c r="H185" s="327">
        <v>0</v>
      </c>
      <c r="I185" s="218"/>
      <c r="J185" s="218"/>
      <c r="K185" s="218"/>
      <c r="L185" s="218"/>
      <c r="M185" s="218"/>
      <c r="N185" s="218"/>
      <c r="O185" s="218"/>
      <c r="P185" s="218"/>
    </row>
    <row r="186" spans="1:16" s="177" customFormat="1" ht="23.25" customHeight="1" x14ac:dyDescent="0.4">
      <c r="A186" s="176"/>
      <c r="B186" s="323" t="s">
        <v>1275</v>
      </c>
      <c r="C186" s="323"/>
      <c r="D186" s="324"/>
      <c r="E186" s="324"/>
      <c r="F186" s="273"/>
      <c r="G186" s="273"/>
      <c r="H186" s="327">
        <v>0</v>
      </c>
      <c r="I186" s="218"/>
      <c r="J186" s="218"/>
      <c r="K186" s="218"/>
      <c r="L186" s="218"/>
      <c r="M186" s="218"/>
      <c r="N186" s="218"/>
      <c r="O186" s="218"/>
      <c r="P186" s="218"/>
    </row>
    <row r="187" spans="1:16" s="177" customFormat="1" ht="23.25" customHeight="1" x14ac:dyDescent="0.4">
      <c r="A187" s="176"/>
      <c r="B187" s="175" t="s">
        <v>1289</v>
      </c>
      <c r="C187" s="175"/>
      <c r="D187" s="175"/>
      <c r="E187" s="175"/>
      <c r="F187" s="175"/>
      <c r="G187" s="175"/>
      <c r="H187" s="327">
        <v>0</v>
      </c>
    </row>
    <row r="188" spans="1:16" s="177" customFormat="1" ht="23.25" customHeight="1" x14ac:dyDescent="0.4">
      <c r="A188" s="176"/>
      <c r="B188" s="175" t="s">
        <v>1277</v>
      </c>
      <c r="C188" s="175"/>
      <c r="D188" s="175"/>
      <c r="E188" s="175"/>
      <c r="F188" s="175"/>
      <c r="G188" s="175"/>
      <c r="H188" s="327">
        <v>0</v>
      </c>
    </row>
    <row r="189" spans="1:16" s="177" customFormat="1" ht="23.25" customHeight="1" x14ac:dyDescent="0.4">
      <c r="A189" s="176"/>
      <c r="B189" s="175" t="s">
        <v>1290</v>
      </c>
      <c r="C189" s="175"/>
      <c r="D189" s="175"/>
      <c r="E189" s="175"/>
      <c r="F189" s="175"/>
      <c r="G189" s="175"/>
      <c r="H189" s="327">
        <v>0</v>
      </c>
    </row>
    <row r="190" spans="1:16" s="177" customFormat="1" ht="23.25" customHeight="1" thickBot="1" x14ac:dyDescent="0.45">
      <c r="A190" s="176"/>
      <c r="B190" s="342" t="s">
        <v>1291</v>
      </c>
      <c r="C190" s="342"/>
      <c r="D190" s="189"/>
      <c r="E190" s="189"/>
      <c r="F190" s="175"/>
      <c r="G190" s="175"/>
      <c r="H190" s="343">
        <v>56104450454.657852</v>
      </c>
    </row>
    <row r="191" spans="1:16" s="177" customFormat="1" ht="20.5" thickTop="1" x14ac:dyDescent="0.4">
      <c r="A191" s="176"/>
      <c r="B191" s="175"/>
      <c r="C191" s="175"/>
      <c r="D191" s="175"/>
      <c r="E191" s="175"/>
      <c r="F191" s="175"/>
      <c r="G191" s="175"/>
      <c r="H191" s="175"/>
    </row>
    <row r="192" spans="1:16" s="177" customFormat="1" ht="20" x14ac:dyDescent="0.4">
      <c r="A192" s="176"/>
      <c r="B192" s="189" t="s">
        <v>1292</v>
      </c>
      <c r="C192" s="189"/>
      <c r="D192" s="189"/>
      <c r="E192" s="189"/>
      <c r="F192" s="175"/>
      <c r="G192" s="175"/>
      <c r="H192" s="344" t="s">
        <v>1600</v>
      </c>
    </row>
    <row r="193" spans="1:13" s="177" customFormat="1" ht="20" x14ac:dyDescent="0.4">
      <c r="A193" s="176"/>
      <c r="B193" s="189"/>
      <c r="C193" s="189"/>
      <c r="D193" s="189"/>
      <c r="E193" s="189"/>
      <c r="F193" s="175"/>
      <c r="G193" s="175"/>
      <c r="H193" s="344"/>
    </row>
    <row r="194" spans="1:13" s="177" customFormat="1" ht="20" x14ac:dyDescent="0.4">
      <c r="A194" s="176"/>
      <c r="B194" s="175" t="s">
        <v>1293</v>
      </c>
      <c r="C194" s="175"/>
      <c r="D194" s="189"/>
      <c r="E194" s="189"/>
      <c r="F194" s="175"/>
      <c r="G194" s="175"/>
      <c r="H194" s="345">
        <v>3.2693678439551559</v>
      </c>
    </row>
    <row r="195" spans="1:13" s="177" customFormat="1" ht="20.5" x14ac:dyDescent="0.35">
      <c r="A195" s="176"/>
      <c r="B195" s="252" t="s">
        <v>1294</v>
      </c>
      <c r="C195" s="346"/>
      <c r="D195" s="346"/>
      <c r="E195" s="346"/>
      <c r="H195" s="347"/>
    </row>
    <row r="196" spans="1:13" s="177" customFormat="1" ht="24.75" customHeight="1" x14ac:dyDescent="0.35">
      <c r="A196" s="176"/>
      <c r="B196" s="346"/>
      <c r="C196" s="339"/>
      <c r="E196" s="346"/>
      <c r="H196" s="347"/>
    </row>
    <row r="197" spans="1:13" s="177" customFormat="1" ht="23" x14ac:dyDescent="0.5">
      <c r="A197" s="176"/>
      <c r="B197" s="162" t="s">
        <v>1295</v>
      </c>
      <c r="C197" s="215"/>
      <c r="D197" s="340"/>
      <c r="E197" s="340"/>
      <c r="F197" s="340"/>
      <c r="G197" s="340"/>
      <c r="H197" s="340"/>
      <c r="I197" s="340"/>
      <c r="J197" s="340"/>
      <c r="K197" s="340"/>
      <c r="L197" s="340"/>
      <c r="M197" s="217"/>
    </row>
    <row r="198" spans="1:13" s="177" customFormat="1" ht="17.25" customHeight="1" x14ac:dyDescent="0.35">
      <c r="A198" s="176"/>
      <c r="B198" s="346"/>
      <c r="C198" s="346"/>
      <c r="D198" s="346"/>
      <c r="E198" s="346"/>
      <c r="H198" s="347"/>
    </row>
    <row r="199" spans="1:13" s="175" customFormat="1" ht="21.75" customHeight="1" x14ac:dyDescent="0.4">
      <c r="A199" s="171"/>
      <c r="B199" s="175" t="s">
        <v>1296</v>
      </c>
      <c r="D199" s="189"/>
      <c r="E199" s="189"/>
      <c r="H199" s="209" t="s">
        <v>1297</v>
      </c>
    </row>
    <row r="200" spans="1:13" s="175" customFormat="1" ht="21.75" customHeight="1" x14ac:dyDescent="0.4">
      <c r="A200" s="171"/>
      <c r="B200" s="175" t="s">
        <v>1298</v>
      </c>
      <c r="D200" s="189"/>
      <c r="E200" s="189"/>
      <c r="H200" s="209" t="s">
        <v>1150</v>
      </c>
    </row>
    <row r="201" spans="1:13" s="175" customFormat="1" ht="21.75" customHeight="1" x14ac:dyDescent="0.4">
      <c r="A201" s="171"/>
      <c r="B201" s="175" t="s">
        <v>1299</v>
      </c>
      <c r="D201" s="189"/>
      <c r="E201" s="189"/>
      <c r="H201" s="209" t="s">
        <v>1150</v>
      </c>
    </row>
    <row r="202" spans="1:13" s="175" customFormat="1" ht="8.25" customHeight="1" x14ac:dyDescent="0.4">
      <c r="A202" s="171"/>
      <c r="B202" s="189"/>
      <c r="C202" s="189"/>
      <c r="D202" s="189"/>
      <c r="E202" s="189"/>
      <c r="H202" s="344"/>
    </row>
    <row r="203" spans="1:13" s="175" customFormat="1" ht="20" x14ac:dyDescent="0.4">
      <c r="A203" s="171"/>
      <c r="B203" s="189" t="s">
        <v>1295</v>
      </c>
      <c r="C203" s="189"/>
      <c r="D203" s="189"/>
      <c r="E203" s="189"/>
      <c r="H203" s="344" t="s">
        <v>1206</v>
      </c>
    </row>
    <row r="204" spans="1:13" s="177" customFormat="1" ht="24" customHeight="1" x14ac:dyDescent="0.35">
      <c r="A204" s="176"/>
      <c r="B204" s="346"/>
      <c r="C204" s="346"/>
      <c r="D204" s="346"/>
      <c r="E204" s="346"/>
      <c r="H204" s="347"/>
    </row>
    <row r="205" spans="1:13" s="349" customFormat="1" ht="23" x14ac:dyDescent="0.5">
      <c r="A205" s="176"/>
      <c r="B205" s="162" t="s">
        <v>1300</v>
      </c>
      <c r="C205" s="215"/>
      <c r="D205" s="215"/>
      <c r="E205" s="215"/>
      <c r="F205" s="215"/>
      <c r="G205" s="215"/>
      <c r="H205" s="215"/>
      <c r="I205" s="215"/>
      <c r="J205" s="215"/>
      <c r="K205" s="215"/>
      <c r="L205" s="215"/>
      <c r="M205" s="348"/>
    </row>
    <row r="206" spans="1:13" s="176" customFormat="1" ht="25.5" customHeight="1" x14ac:dyDescent="0.35">
      <c r="A206" s="214"/>
      <c r="B206" s="350"/>
      <c r="C206" s="351"/>
    </row>
    <row r="207" spans="1:13" s="218" customFormat="1" ht="23.25" customHeight="1" x14ac:dyDescent="0.4">
      <c r="A207" s="176" t="s">
        <v>1301</v>
      </c>
      <c r="B207" s="195" t="s">
        <v>1302</v>
      </c>
      <c r="C207" s="195"/>
      <c r="D207" s="175"/>
      <c r="E207" s="175"/>
      <c r="F207" s="175"/>
      <c r="G207" s="175"/>
      <c r="H207" s="352">
        <v>56925543522.039749</v>
      </c>
      <c r="I207" s="177"/>
    </row>
    <row r="208" spans="1:13" s="218" customFormat="1" ht="23.25" customHeight="1" x14ac:dyDescent="0.4">
      <c r="A208" s="176" t="s">
        <v>1303</v>
      </c>
      <c r="B208" s="195" t="s">
        <v>1304</v>
      </c>
      <c r="C208" s="195"/>
      <c r="D208" s="175"/>
      <c r="E208" s="175"/>
      <c r="F208" s="175"/>
      <c r="G208" s="175"/>
      <c r="H208" s="352">
        <v>56321763517.939911</v>
      </c>
      <c r="I208" s="177"/>
    </row>
    <row r="209" spans="1:13" s="218" customFormat="1" ht="23.25" customHeight="1" x14ac:dyDescent="0.4">
      <c r="A209" s="176" t="s">
        <v>1305</v>
      </c>
      <c r="B209" s="195" t="s">
        <v>1306</v>
      </c>
      <c r="C209" s="195"/>
      <c r="D209" s="175"/>
      <c r="E209" s="175"/>
      <c r="F209" s="175"/>
      <c r="G209" s="175"/>
      <c r="H209" s="353">
        <v>198646</v>
      </c>
      <c r="I209" s="176"/>
    </row>
    <row r="210" spans="1:13" s="218" customFormat="1" ht="23.25" customHeight="1" x14ac:dyDescent="0.4">
      <c r="A210" s="176" t="s">
        <v>1307</v>
      </c>
      <c r="B210" s="195" t="s">
        <v>1308</v>
      </c>
      <c r="C210" s="195"/>
      <c r="D210" s="175"/>
      <c r="E210" s="175"/>
      <c r="F210" s="175"/>
      <c r="G210" s="175"/>
      <c r="H210" s="354">
        <v>283528.30420919583</v>
      </c>
      <c r="I210" s="176"/>
      <c r="J210" s="355"/>
    </row>
    <row r="211" spans="1:13" s="218" customFormat="1" ht="27.75" customHeight="1" x14ac:dyDescent="0.4">
      <c r="A211" s="176" t="s">
        <v>1309</v>
      </c>
      <c r="B211" s="195" t="s">
        <v>1310</v>
      </c>
      <c r="C211" s="195"/>
      <c r="D211" s="175"/>
      <c r="E211" s="175"/>
      <c r="F211" s="175"/>
      <c r="G211" s="175"/>
      <c r="H211" s="353">
        <v>198646</v>
      </c>
      <c r="I211" s="176"/>
    </row>
    <row r="212" spans="1:13" s="218" customFormat="1" ht="25.5" customHeight="1" x14ac:dyDescent="0.4">
      <c r="A212" s="176" t="s">
        <v>1311</v>
      </c>
      <c r="B212" s="195" t="s">
        <v>1312</v>
      </c>
      <c r="C212" s="195"/>
      <c r="D212" s="175"/>
      <c r="E212" s="175"/>
      <c r="F212" s="175"/>
      <c r="G212" s="175"/>
      <c r="H212" s="353">
        <v>191898</v>
      </c>
      <c r="I212" s="176"/>
    </row>
    <row r="213" spans="1:13" s="218" customFormat="1" ht="20" x14ac:dyDescent="0.4">
      <c r="A213" s="176"/>
      <c r="B213" s="273"/>
      <c r="C213" s="273"/>
      <c r="D213" s="175"/>
      <c r="E213" s="175"/>
      <c r="F213" s="175"/>
      <c r="G213" s="175"/>
      <c r="H213" s="273"/>
      <c r="I213" s="176"/>
    </row>
    <row r="214" spans="1:13" s="218" customFormat="1" ht="24" customHeight="1" x14ac:dyDescent="0.4">
      <c r="A214" s="176" t="s">
        <v>1313</v>
      </c>
      <c r="B214" s="273" t="s">
        <v>1314</v>
      </c>
      <c r="C214" s="273"/>
      <c r="D214" s="175"/>
      <c r="E214" s="356"/>
      <c r="F214" s="175"/>
      <c r="G214" s="175"/>
      <c r="H214" s="357">
        <v>0.69578157209661795</v>
      </c>
      <c r="I214" s="176"/>
    </row>
    <row r="215" spans="1:13" s="218" customFormat="1" ht="24" customHeight="1" x14ac:dyDescent="0.4">
      <c r="A215" s="176" t="s">
        <v>1315</v>
      </c>
      <c r="B215" s="201" t="s">
        <v>1316</v>
      </c>
      <c r="C215" s="201"/>
      <c r="D215" s="201"/>
      <c r="E215" s="175"/>
      <c r="F215" s="175"/>
      <c r="G215" s="175"/>
      <c r="H215" s="357">
        <v>0.69578157209661795</v>
      </c>
      <c r="I215" s="176"/>
    </row>
    <row r="216" spans="1:13" s="218" customFormat="1" ht="24" customHeight="1" x14ac:dyDescent="0.4">
      <c r="A216" s="176"/>
      <c r="B216" s="201" t="s">
        <v>1317</v>
      </c>
      <c r="C216" s="201"/>
      <c r="D216" s="201"/>
      <c r="E216" s="175"/>
      <c r="F216" s="175"/>
      <c r="G216" s="175"/>
      <c r="H216" s="357">
        <v>0.5582742432846769</v>
      </c>
      <c r="I216" s="176"/>
    </row>
    <row r="217" spans="1:13" s="218" customFormat="1" ht="24" customHeight="1" x14ac:dyDescent="0.4">
      <c r="A217" s="176" t="s">
        <v>1318</v>
      </c>
      <c r="B217" s="195" t="s">
        <v>1319</v>
      </c>
      <c r="C217" s="195"/>
      <c r="D217" s="175"/>
      <c r="E217" s="175"/>
      <c r="F217" s="175"/>
      <c r="G217" s="175"/>
      <c r="H217" s="358">
        <v>33.691106403821045</v>
      </c>
      <c r="I217" s="176"/>
    </row>
    <row r="218" spans="1:13" s="218" customFormat="1" ht="24" customHeight="1" x14ac:dyDescent="0.4">
      <c r="A218" s="176" t="s">
        <v>1320</v>
      </c>
      <c r="B218" s="195" t="s">
        <v>1321</v>
      </c>
      <c r="C218" s="195"/>
      <c r="D218" s="175"/>
      <c r="E218" s="175"/>
      <c r="F218" s="175"/>
      <c r="G218" s="175"/>
      <c r="H218" s="357">
        <v>2.9699474952835443E-2</v>
      </c>
      <c r="I218" s="176"/>
    </row>
    <row r="219" spans="1:13" s="218" customFormat="1" ht="24" customHeight="1" x14ac:dyDescent="0.4">
      <c r="A219" s="176" t="s">
        <v>1322</v>
      </c>
      <c r="B219" s="195" t="s">
        <v>1323</v>
      </c>
      <c r="C219" s="195"/>
      <c r="D219" s="175"/>
      <c r="E219" s="175"/>
      <c r="F219" s="175"/>
      <c r="G219" s="175"/>
      <c r="H219" s="358">
        <v>52.698159119688441</v>
      </c>
      <c r="I219" s="176"/>
    </row>
    <row r="220" spans="1:13" s="218" customFormat="1" ht="25.5" customHeight="1" x14ac:dyDescent="0.4">
      <c r="A220" s="176" t="s">
        <v>1324</v>
      </c>
      <c r="B220" s="195" t="s">
        <v>1325</v>
      </c>
      <c r="C220" s="195"/>
      <c r="D220" s="175"/>
      <c r="E220" s="175"/>
      <c r="F220" s="175"/>
      <c r="G220" s="175"/>
      <c r="H220" s="358">
        <v>30.046240830987518</v>
      </c>
      <c r="I220" s="176"/>
    </row>
    <row r="221" spans="1:13" s="218" customFormat="1" ht="18.75" customHeight="1" x14ac:dyDescent="0.35">
      <c r="A221" s="176"/>
      <c r="B221" s="359"/>
      <c r="C221" s="360"/>
      <c r="D221" s="234"/>
      <c r="E221" s="234"/>
      <c r="F221" s="234"/>
      <c r="G221" s="234"/>
      <c r="H221" s="361"/>
      <c r="I221" s="177"/>
    </row>
    <row r="222" spans="1:13" s="218" customFormat="1" ht="15.5" x14ac:dyDescent="0.35">
      <c r="A222" s="176"/>
      <c r="C222" s="177"/>
      <c r="D222" s="177"/>
      <c r="E222" s="177"/>
      <c r="F222" s="177"/>
      <c r="G222" s="177"/>
      <c r="H222" s="177"/>
      <c r="I222" s="194"/>
    </row>
    <row r="223" spans="1:13" s="349" customFormat="1" ht="21" x14ac:dyDescent="0.4">
      <c r="A223" s="176"/>
      <c r="B223" s="362" t="s">
        <v>1326</v>
      </c>
      <c r="C223" s="363"/>
      <c r="D223" s="363"/>
      <c r="E223" s="363"/>
      <c r="F223" s="363"/>
      <c r="G223" s="363"/>
      <c r="H223" s="363"/>
      <c r="I223" s="363"/>
      <c r="J223" s="363"/>
      <c r="K223" s="363"/>
      <c r="L223" s="363"/>
      <c r="M223" s="177"/>
    </row>
    <row r="224" spans="1:13" s="349" customFormat="1" ht="21" x14ac:dyDescent="0.4">
      <c r="A224" s="176"/>
      <c r="B224" s="251" t="s">
        <v>1327</v>
      </c>
      <c r="C224" s="363"/>
      <c r="D224" s="363"/>
      <c r="E224" s="363"/>
      <c r="F224" s="363"/>
      <c r="G224" s="363"/>
      <c r="H224" s="363"/>
      <c r="I224" s="363"/>
      <c r="J224" s="363"/>
      <c r="K224" s="363"/>
      <c r="L224" s="363"/>
      <c r="M224" s="177"/>
    </row>
    <row r="225" spans="1:13" s="162" customFormat="1" ht="23" x14ac:dyDescent="0.5">
      <c r="B225" s="162" t="s">
        <v>1328</v>
      </c>
    </row>
    <row r="226" spans="1:13" s="177" customFormat="1" ht="18" x14ac:dyDescent="0.4">
      <c r="A226" s="214"/>
      <c r="B226" s="257"/>
      <c r="C226" s="257"/>
      <c r="D226" s="257"/>
      <c r="E226" s="363"/>
      <c r="F226" s="363"/>
      <c r="G226" s="363"/>
      <c r="H226" s="363"/>
      <c r="I226" s="363"/>
      <c r="J226" s="363"/>
      <c r="K226" s="363"/>
      <c r="L226" s="363"/>
      <c r="M226" s="176"/>
    </row>
    <row r="227" spans="1:13" s="218" customFormat="1" ht="20" x14ac:dyDescent="0.4">
      <c r="A227" s="176"/>
      <c r="B227" s="175"/>
      <c r="C227" s="175"/>
      <c r="D227" s="175"/>
      <c r="E227" s="175"/>
      <c r="F227" s="364" t="s">
        <v>1329</v>
      </c>
      <c r="G227" s="364" t="s">
        <v>1330</v>
      </c>
      <c r="H227" s="364" t="s">
        <v>749</v>
      </c>
      <c r="I227" s="364" t="s">
        <v>1331</v>
      </c>
    </row>
    <row r="228" spans="1:13" s="177" customFormat="1" ht="20" x14ac:dyDescent="0.4">
      <c r="A228" s="176" t="s">
        <v>1332</v>
      </c>
      <c r="B228" s="175" t="s">
        <v>1333</v>
      </c>
      <c r="C228" s="175"/>
      <c r="D228" s="175"/>
      <c r="E228" s="175"/>
      <c r="F228" s="365">
        <v>56321763517.939911</v>
      </c>
      <c r="G228" s="366">
        <v>1</v>
      </c>
      <c r="H228" s="365">
        <v>198646</v>
      </c>
      <c r="I228" s="366">
        <v>1</v>
      </c>
    </row>
    <row r="229" spans="1:13" s="177" customFormat="1" ht="7.5" customHeight="1" x14ac:dyDescent="0.4">
      <c r="A229" s="176"/>
      <c r="B229" s="175"/>
      <c r="C229" s="175"/>
      <c r="D229" s="175"/>
      <c r="E229" s="175"/>
      <c r="F229" s="365"/>
      <c r="G229" s="366"/>
      <c r="H229" s="365"/>
      <c r="I229" s="366"/>
    </row>
    <row r="230" spans="1:13" s="218" customFormat="1" ht="20.5" x14ac:dyDescent="0.35">
      <c r="A230" s="176"/>
      <c r="B230" s="362" t="s">
        <v>1334</v>
      </c>
      <c r="C230" s="154"/>
    </row>
    <row r="231" spans="1:13" s="162" customFormat="1" ht="23" x14ac:dyDescent="0.5">
      <c r="B231" s="162" t="s">
        <v>1335</v>
      </c>
    </row>
    <row r="232" spans="1:13" s="218" customFormat="1" ht="15.5" x14ac:dyDescent="0.35">
      <c r="A232" s="176"/>
    </row>
    <row r="233" spans="1:13" s="370" customFormat="1" ht="20" x14ac:dyDescent="0.4">
      <c r="A233" s="176" t="s">
        <v>1336</v>
      </c>
      <c r="B233" s="367" t="s">
        <v>1077</v>
      </c>
      <c r="C233" s="368"/>
      <c r="D233" s="368"/>
      <c r="E233" s="368"/>
      <c r="F233" s="364" t="s">
        <v>1329</v>
      </c>
      <c r="G233" s="364" t="s">
        <v>1330</v>
      </c>
      <c r="H233" s="364" t="s">
        <v>749</v>
      </c>
      <c r="I233" s="364" t="s">
        <v>1331</v>
      </c>
      <c r="J233" s="369"/>
      <c r="L233" s="371"/>
      <c r="M233" s="371"/>
    </row>
    <row r="234" spans="1:13" s="218" customFormat="1" ht="20" x14ac:dyDescent="0.4">
      <c r="A234" s="176" t="s">
        <v>1337</v>
      </c>
      <c r="B234" s="244" t="s">
        <v>1085</v>
      </c>
      <c r="C234" s="244"/>
      <c r="D234" s="244"/>
      <c r="E234" s="244"/>
      <c r="F234" s="372">
        <v>42888043642.03997</v>
      </c>
      <c r="G234" s="373">
        <v>0.76148261281589713</v>
      </c>
      <c r="H234" s="372">
        <v>155526</v>
      </c>
      <c r="I234" s="373">
        <v>0.78293043907252091</v>
      </c>
      <c r="J234" s="259"/>
      <c r="K234" s="259"/>
      <c r="L234" s="177"/>
      <c r="M234" s="177"/>
    </row>
    <row r="235" spans="1:13" s="218" customFormat="1" ht="20" x14ac:dyDescent="0.4">
      <c r="A235" s="176" t="s">
        <v>1338</v>
      </c>
      <c r="B235" s="244" t="s">
        <v>1339</v>
      </c>
      <c r="C235" s="244"/>
      <c r="D235" s="244"/>
      <c r="E235" s="244"/>
      <c r="F235" s="372">
        <v>13433719875.899958</v>
      </c>
      <c r="G235" s="373">
        <v>0.23851738718410287</v>
      </c>
      <c r="H235" s="372">
        <v>43120</v>
      </c>
      <c r="I235" s="373">
        <v>0.21706956092747903</v>
      </c>
      <c r="J235" s="259"/>
      <c r="K235" s="259"/>
      <c r="L235" s="177"/>
      <c r="M235" s="177"/>
    </row>
    <row r="236" spans="1:13" s="218" customFormat="1" ht="20.5" thickBot="1" x14ac:dyDescent="0.45">
      <c r="A236" s="176"/>
      <c r="B236" s="207" t="s">
        <v>104</v>
      </c>
      <c r="C236" s="207"/>
      <c r="D236" s="207"/>
      <c r="E236" s="207"/>
      <c r="F236" s="374">
        <v>56321763517.939926</v>
      </c>
      <c r="G236" s="375">
        <v>1</v>
      </c>
      <c r="H236" s="376">
        <v>198646</v>
      </c>
      <c r="I236" s="375">
        <v>1</v>
      </c>
      <c r="J236" s="377"/>
      <c r="K236" s="377"/>
      <c r="L236" s="177"/>
      <c r="M236" s="177"/>
    </row>
    <row r="237" spans="1:13" s="218" customFormat="1" ht="16" thickTop="1" x14ac:dyDescent="0.35">
      <c r="A237" s="176"/>
      <c r="B237" s="378"/>
      <c r="C237" s="378"/>
      <c r="D237" s="378"/>
      <c r="E237" s="378"/>
      <c r="F237" s="259"/>
      <c r="G237" s="259"/>
      <c r="H237" s="259"/>
      <c r="I237" s="379"/>
      <c r="J237" s="377"/>
      <c r="K237" s="377"/>
      <c r="L237" s="177"/>
      <c r="M237" s="177"/>
    </row>
    <row r="238" spans="1:13" s="162" customFormat="1" ht="23" x14ac:dyDescent="0.5">
      <c r="B238" s="162" t="s">
        <v>1340</v>
      </c>
    </row>
    <row r="239" spans="1:13" s="177" customFormat="1" ht="20" x14ac:dyDescent="0.4">
      <c r="A239" s="176"/>
      <c r="B239" s="175"/>
      <c r="C239" s="175"/>
      <c r="D239" s="175"/>
      <c r="E239" s="175"/>
      <c r="F239" s="365"/>
      <c r="G239" s="366"/>
      <c r="H239" s="175"/>
      <c r="I239" s="175"/>
    </row>
    <row r="240" spans="1:13" s="370" customFormat="1" ht="20" x14ac:dyDescent="0.4">
      <c r="A240" s="255" t="s">
        <v>1341</v>
      </c>
      <c r="B240" s="380" t="s">
        <v>1342</v>
      </c>
      <c r="C240" s="380"/>
      <c r="D240" s="380"/>
      <c r="E240" s="380"/>
      <c r="F240" s="364" t="s">
        <v>1329</v>
      </c>
      <c r="G240" s="364" t="s">
        <v>1331</v>
      </c>
      <c r="H240" s="364" t="s">
        <v>749</v>
      </c>
      <c r="I240" s="364" t="s">
        <v>1331</v>
      </c>
      <c r="L240" s="371"/>
    </row>
    <row r="241" spans="1:13" s="218" customFormat="1" ht="20" x14ac:dyDescent="0.4">
      <c r="A241" s="255" t="s">
        <v>1343</v>
      </c>
      <c r="B241" s="244" t="s">
        <v>1344</v>
      </c>
      <c r="C241" s="244"/>
      <c r="D241" s="244"/>
      <c r="E241" s="244"/>
      <c r="F241" s="372">
        <v>5330616.8299999991</v>
      </c>
      <c r="G241" s="373">
        <v>9.4645772735827907E-5</v>
      </c>
      <c r="H241" s="372">
        <v>27</v>
      </c>
      <c r="I241" s="373">
        <v>1.3592017961600031E-4</v>
      </c>
      <c r="J241" s="259"/>
      <c r="K241" s="259"/>
      <c r="L241" s="177"/>
    </row>
    <row r="242" spans="1:13" s="218" customFormat="1" ht="20" x14ac:dyDescent="0.4">
      <c r="A242" s="255" t="s">
        <v>1345</v>
      </c>
      <c r="B242" s="244" t="s">
        <v>1346</v>
      </c>
      <c r="C242" s="244"/>
      <c r="D242" s="244"/>
      <c r="E242" s="244"/>
      <c r="F242" s="372">
        <v>15267842.079999994</v>
      </c>
      <c r="G242" s="373">
        <v>2.7108245776318344E-4</v>
      </c>
      <c r="H242" s="372">
        <v>53</v>
      </c>
      <c r="I242" s="373">
        <v>2.668062785054821E-4</v>
      </c>
      <c r="J242" s="259"/>
      <c r="K242" s="259"/>
      <c r="L242" s="177"/>
    </row>
    <row r="243" spans="1:13" s="218" customFormat="1" ht="20" x14ac:dyDescent="0.4">
      <c r="A243" s="255" t="s">
        <v>1347</v>
      </c>
      <c r="B243" s="244" t="s">
        <v>1348</v>
      </c>
      <c r="C243" s="244"/>
      <c r="D243" s="244"/>
      <c r="E243" s="244"/>
      <c r="F243" s="372">
        <v>9983426533.040123</v>
      </c>
      <c r="G243" s="373">
        <v>0.17725699462269359</v>
      </c>
      <c r="H243" s="372">
        <v>34147</v>
      </c>
      <c r="I243" s="373">
        <v>0.17189875456842826</v>
      </c>
      <c r="J243" s="259"/>
      <c r="K243" s="259"/>
      <c r="L243" s="177"/>
    </row>
    <row r="244" spans="1:13" s="218" customFormat="1" ht="20" x14ac:dyDescent="0.4">
      <c r="A244" s="255" t="s">
        <v>1349</v>
      </c>
      <c r="B244" s="244" t="s">
        <v>1350</v>
      </c>
      <c r="C244" s="244"/>
      <c r="D244" s="244"/>
      <c r="E244" s="244"/>
      <c r="F244" s="372">
        <v>22116590750.679855</v>
      </c>
      <c r="G244" s="373">
        <v>0.39268285240456113</v>
      </c>
      <c r="H244" s="372">
        <v>78675</v>
      </c>
      <c r="I244" s="373">
        <v>0.39605630115884538</v>
      </c>
      <c r="J244" s="259"/>
      <c r="K244" s="259"/>
      <c r="L244" s="177"/>
    </row>
    <row r="245" spans="1:13" s="218" customFormat="1" ht="20" x14ac:dyDescent="0.4">
      <c r="A245" s="255" t="s">
        <v>1351</v>
      </c>
      <c r="B245" s="244" t="s">
        <v>1352</v>
      </c>
      <c r="C245" s="244"/>
      <c r="D245" s="244"/>
      <c r="E245" s="244"/>
      <c r="F245" s="372">
        <v>17183171079.760071</v>
      </c>
      <c r="G245" s="373">
        <v>0.30508936522001384</v>
      </c>
      <c r="H245" s="372">
        <v>58684</v>
      </c>
      <c r="I245" s="373">
        <v>0.29541999335501345</v>
      </c>
      <c r="J245" s="259"/>
      <c r="K245" s="259"/>
      <c r="L245" s="177"/>
    </row>
    <row r="246" spans="1:13" s="218" customFormat="1" ht="20" x14ac:dyDescent="0.4">
      <c r="A246" s="255" t="s">
        <v>1353</v>
      </c>
      <c r="B246" s="244" t="s">
        <v>1354</v>
      </c>
      <c r="C246" s="244"/>
      <c r="D246" s="244"/>
      <c r="E246" s="244"/>
      <c r="F246" s="372">
        <v>6572961109.340023</v>
      </c>
      <c r="G246" s="373">
        <v>0.11670375177876575</v>
      </c>
      <c r="H246" s="372">
        <v>24854</v>
      </c>
      <c r="I246" s="373">
        <v>0.12511704237689156</v>
      </c>
      <c r="J246" s="259"/>
      <c r="K246" s="259"/>
      <c r="L246" s="177"/>
    </row>
    <row r="247" spans="1:13" s="218" customFormat="1" ht="20" x14ac:dyDescent="0.4">
      <c r="A247" s="255" t="s">
        <v>1355</v>
      </c>
      <c r="B247" s="244" t="s">
        <v>1356</v>
      </c>
      <c r="C247" s="244"/>
      <c r="D247" s="244"/>
      <c r="E247" s="244"/>
      <c r="F247" s="372">
        <v>445015586.21000046</v>
      </c>
      <c r="G247" s="373">
        <v>7.9013077434667046E-3</v>
      </c>
      <c r="H247" s="372">
        <v>2206</v>
      </c>
      <c r="I247" s="373">
        <v>1.1105182082699878E-2</v>
      </c>
      <c r="J247" s="259"/>
      <c r="K247" s="259"/>
      <c r="L247" s="177"/>
    </row>
    <row r="248" spans="1:13" s="218" customFormat="1" ht="20.5" thickBot="1" x14ac:dyDescent="0.45">
      <c r="A248" s="255"/>
      <c r="B248" s="207" t="s">
        <v>104</v>
      </c>
      <c r="C248" s="207"/>
      <c r="D248" s="207"/>
      <c r="E248" s="207"/>
      <c r="F248" s="381">
        <v>56321763517.940071</v>
      </c>
      <c r="G248" s="382">
        <v>1</v>
      </c>
      <c r="H248" s="383">
        <v>198646</v>
      </c>
      <c r="I248" s="382">
        <v>1</v>
      </c>
      <c r="J248" s="377"/>
      <c r="K248" s="377"/>
      <c r="L248" s="177"/>
    </row>
    <row r="249" spans="1:13" s="177" customFormat="1" ht="20.5" thickTop="1" x14ac:dyDescent="0.4">
      <c r="A249" s="176"/>
      <c r="B249" s="175"/>
      <c r="C249" s="175"/>
      <c r="D249" s="175"/>
      <c r="E249" s="175"/>
      <c r="F249" s="365"/>
      <c r="G249" s="366"/>
      <c r="H249" s="175"/>
      <c r="I249" s="175"/>
    </row>
    <row r="250" spans="1:13" s="162" customFormat="1" ht="23" x14ac:dyDescent="0.5">
      <c r="B250" s="162" t="s">
        <v>1357</v>
      </c>
    </row>
    <row r="251" spans="1:13" s="177" customFormat="1" ht="20" x14ac:dyDescent="0.4">
      <c r="A251" s="176"/>
      <c r="B251" s="175"/>
      <c r="C251" s="175"/>
      <c r="D251" s="175"/>
      <c r="E251" s="175"/>
      <c r="F251" s="365"/>
      <c r="G251" s="366"/>
      <c r="H251" s="175"/>
      <c r="I251" s="175"/>
    </row>
    <row r="252" spans="1:13" s="370" customFormat="1" ht="20" x14ac:dyDescent="0.4">
      <c r="A252" s="176" t="s">
        <v>1358</v>
      </c>
      <c r="B252" s="380" t="s">
        <v>1359</v>
      </c>
      <c r="C252" s="380"/>
      <c r="D252" s="380"/>
      <c r="E252" s="380"/>
      <c r="F252" s="364" t="s">
        <v>1329</v>
      </c>
      <c r="G252" s="364" t="s">
        <v>1330</v>
      </c>
      <c r="H252" s="364" t="s">
        <v>749</v>
      </c>
      <c r="I252" s="364" t="s">
        <v>1331</v>
      </c>
      <c r="L252" s="371"/>
      <c r="M252" s="371"/>
    </row>
    <row r="253" spans="1:13" s="218" customFormat="1" ht="20" x14ac:dyDescent="0.4">
      <c r="A253" s="176" t="s">
        <v>1360</v>
      </c>
      <c r="B253" s="244" t="s">
        <v>1361</v>
      </c>
      <c r="C253" s="244"/>
      <c r="D253" s="244"/>
      <c r="E253" s="244"/>
      <c r="F253" s="372">
        <v>9099909516.9199753</v>
      </c>
      <c r="G253" s="373">
        <v>0.16157003880074594</v>
      </c>
      <c r="H253" s="372">
        <v>32052</v>
      </c>
      <c r="I253" s="373">
        <v>0.16135235544637194</v>
      </c>
      <c r="K253" s="259"/>
      <c r="L253" s="177"/>
      <c r="M253" s="177"/>
    </row>
    <row r="254" spans="1:13" s="218" customFormat="1" ht="20" x14ac:dyDescent="0.4">
      <c r="A254" s="176" t="s">
        <v>1362</v>
      </c>
      <c r="B254" s="244" t="s">
        <v>1362</v>
      </c>
      <c r="C254" s="244"/>
      <c r="D254" s="244"/>
      <c r="E254" s="244"/>
      <c r="F254" s="372">
        <v>47221854001.019852</v>
      </c>
      <c r="G254" s="373">
        <v>0.83842996119925406</v>
      </c>
      <c r="H254" s="372">
        <v>166594</v>
      </c>
      <c r="I254" s="373">
        <v>0.83864764455362806</v>
      </c>
      <c r="K254" s="259"/>
      <c r="L254" s="177"/>
      <c r="M254" s="177"/>
    </row>
    <row r="255" spans="1:13" s="218" customFormat="1" ht="20.5" thickBot="1" x14ac:dyDescent="0.45">
      <c r="A255" s="176"/>
      <c r="B255" s="207" t="s">
        <v>104</v>
      </c>
      <c r="C255" s="207"/>
      <c r="D255" s="207"/>
      <c r="E255" s="207"/>
      <c r="F255" s="374">
        <v>56321763517.939827</v>
      </c>
      <c r="G255" s="375">
        <v>1</v>
      </c>
      <c r="H255" s="374">
        <v>198646</v>
      </c>
      <c r="I255" s="375">
        <v>1</v>
      </c>
      <c r="K255" s="377"/>
      <c r="L255" s="177"/>
      <c r="M255" s="177"/>
    </row>
    <row r="256" spans="1:13" s="177" customFormat="1" ht="20.5" thickTop="1" x14ac:dyDescent="0.4">
      <c r="A256" s="176"/>
      <c r="B256" s="175"/>
      <c r="C256" s="175"/>
      <c r="D256" s="175"/>
      <c r="E256" s="175"/>
      <c r="F256" s="365"/>
      <c r="G256" s="366"/>
      <c r="H256" s="175"/>
      <c r="I256" s="175"/>
    </row>
    <row r="257" spans="1:18" s="162" customFormat="1" ht="23" x14ac:dyDescent="0.5">
      <c r="B257" s="162" t="s">
        <v>1363</v>
      </c>
    </row>
    <row r="258" spans="1:18" s="177" customFormat="1" ht="20" x14ac:dyDescent="0.4">
      <c r="A258" s="176"/>
      <c r="B258" s="175"/>
      <c r="C258" s="175"/>
      <c r="D258" s="175"/>
      <c r="E258" s="175"/>
      <c r="F258" s="365"/>
      <c r="G258" s="366"/>
      <c r="H258" s="175"/>
      <c r="I258" s="175"/>
    </row>
    <row r="259" spans="1:18" s="370" customFormat="1" ht="20" x14ac:dyDescent="0.4">
      <c r="A259" s="255" t="s">
        <v>1364</v>
      </c>
      <c r="B259" s="380" t="s">
        <v>1365</v>
      </c>
      <c r="C259" s="380"/>
      <c r="D259" s="380"/>
      <c r="E259" s="380"/>
      <c r="F259" s="364" t="s">
        <v>1329</v>
      </c>
      <c r="G259" s="364" t="s">
        <v>1330</v>
      </c>
      <c r="H259" s="364" t="s">
        <v>749</v>
      </c>
      <c r="I259" s="364" t="s">
        <v>1331</v>
      </c>
      <c r="J259" s="369"/>
      <c r="L259" s="371"/>
      <c r="M259" s="371"/>
      <c r="N259" s="371"/>
      <c r="O259" s="371"/>
      <c r="Q259" s="384"/>
      <c r="R259" s="384"/>
    </row>
    <row r="260" spans="1:18" s="218" customFormat="1" ht="20" x14ac:dyDescent="0.4">
      <c r="A260" s="255" t="s">
        <v>1366</v>
      </c>
      <c r="B260" s="244" t="s">
        <v>1367</v>
      </c>
      <c r="C260" s="244"/>
      <c r="D260" s="244"/>
      <c r="E260" s="244"/>
      <c r="F260" s="372">
        <v>4248954872.1100059</v>
      </c>
      <c r="G260" s="373">
        <v>7.5440728533945858E-2</v>
      </c>
      <c r="H260" s="372">
        <v>16932</v>
      </c>
      <c r="I260" s="373">
        <v>8.5237054861411754E-2</v>
      </c>
      <c r="J260" s="259"/>
      <c r="L260" s="177"/>
      <c r="M260" s="177"/>
      <c r="N260" s="177"/>
      <c r="O260" s="177"/>
      <c r="Q260" s="385"/>
      <c r="R260" s="385"/>
    </row>
    <row r="261" spans="1:18" s="218" customFormat="1" ht="20" x14ac:dyDescent="0.4">
      <c r="A261" s="255" t="s">
        <v>1368</v>
      </c>
      <c r="B261" s="244" t="s">
        <v>1369</v>
      </c>
      <c r="C261" s="244"/>
      <c r="D261" s="244"/>
      <c r="E261" s="244"/>
      <c r="F261" s="372">
        <v>5446754461.0300016</v>
      </c>
      <c r="G261" s="373">
        <v>9.6707810992016696E-2</v>
      </c>
      <c r="H261" s="372">
        <v>21201</v>
      </c>
      <c r="I261" s="373">
        <v>0.10672754548291936</v>
      </c>
      <c r="J261" s="259"/>
      <c r="L261" s="177"/>
      <c r="M261" s="177"/>
      <c r="N261" s="386"/>
      <c r="O261" s="177"/>
      <c r="Q261" s="385"/>
      <c r="R261" s="385"/>
    </row>
    <row r="262" spans="1:18" s="218" customFormat="1" ht="20" x14ac:dyDescent="0.4">
      <c r="A262" s="255" t="s">
        <v>1370</v>
      </c>
      <c r="B262" s="244" t="s">
        <v>1371</v>
      </c>
      <c r="C262" s="244"/>
      <c r="D262" s="244"/>
      <c r="E262" s="244"/>
      <c r="F262" s="372">
        <v>12467799876.489931</v>
      </c>
      <c r="G262" s="373">
        <v>0.22136735602248328</v>
      </c>
      <c r="H262" s="372">
        <v>45628</v>
      </c>
      <c r="I262" s="373">
        <v>0.22969503538958752</v>
      </c>
      <c r="J262" s="259"/>
      <c r="L262" s="177"/>
      <c r="M262" s="177"/>
      <c r="N262" s="386"/>
      <c r="O262" s="177"/>
      <c r="Q262" s="385"/>
      <c r="R262" s="385"/>
    </row>
    <row r="263" spans="1:18" s="218" customFormat="1" ht="20" x14ac:dyDescent="0.4">
      <c r="A263" s="255" t="s">
        <v>1372</v>
      </c>
      <c r="B263" s="244" t="s">
        <v>1373</v>
      </c>
      <c r="C263" s="244"/>
      <c r="D263" s="244"/>
      <c r="E263" s="244"/>
      <c r="F263" s="372">
        <v>11059369989.420034</v>
      </c>
      <c r="G263" s="373">
        <v>0.19636050611052563</v>
      </c>
      <c r="H263" s="372">
        <v>39203</v>
      </c>
      <c r="I263" s="373">
        <v>0.19735106672170594</v>
      </c>
      <c r="J263" s="259"/>
      <c r="L263" s="177"/>
      <c r="M263" s="177"/>
      <c r="N263" s="386"/>
      <c r="O263" s="177"/>
      <c r="Q263" s="385"/>
      <c r="R263" s="385"/>
    </row>
    <row r="264" spans="1:18" s="218" customFormat="1" ht="20" x14ac:dyDescent="0.4">
      <c r="A264" s="255" t="s">
        <v>1374</v>
      </c>
      <c r="B264" s="244" t="s">
        <v>1375</v>
      </c>
      <c r="C264" s="244"/>
      <c r="D264" s="244"/>
      <c r="E264" s="244"/>
      <c r="F264" s="372">
        <v>5898850817.5899935</v>
      </c>
      <c r="G264" s="373">
        <v>0.10473483870424355</v>
      </c>
      <c r="H264" s="372">
        <v>19423</v>
      </c>
      <c r="I264" s="373">
        <v>9.7776949951169423E-2</v>
      </c>
      <c r="J264" s="259"/>
      <c r="L264" s="387"/>
      <c r="M264" s="177"/>
      <c r="N264" s="386"/>
      <c r="O264" s="177"/>
      <c r="Q264" s="385"/>
      <c r="R264" s="385"/>
    </row>
    <row r="265" spans="1:18" s="218" customFormat="1" ht="20" x14ac:dyDescent="0.4">
      <c r="A265" s="255" t="s">
        <v>1376</v>
      </c>
      <c r="B265" s="244" t="s">
        <v>1377</v>
      </c>
      <c r="C265" s="244"/>
      <c r="D265" s="244"/>
      <c r="E265" s="244"/>
      <c r="F265" s="372">
        <v>7310145755.9200115</v>
      </c>
      <c r="G265" s="373">
        <v>0.12979255796192415</v>
      </c>
      <c r="H265" s="372">
        <v>23166</v>
      </c>
      <c r="I265" s="373">
        <v>0.11661951411052827</v>
      </c>
      <c r="J265" s="259"/>
      <c r="L265" s="387"/>
      <c r="M265" s="177"/>
      <c r="N265" s="386"/>
      <c r="O265" s="177"/>
      <c r="Q265" s="385"/>
      <c r="R265" s="385"/>
    </row>
    <row r="266" spans="1:18" s="218" customFormat="1" ht="20" x14ac:dyDescent="0.4">
      <c r="A266" s="255" t="s">
        <v>1378</v>
      </c>
      <c r="B266" s="244" t="s">
        <v>1379</v>
      </c>
      <c r="C266" s="244"/>
      <c r="D266" s="244"/>
      <c r="E266" s="244"/>
      <c r="F266" s="372">
        <v>5887825409.6999922</v>
      </c>
      <c r="G266" s="373">
        <v>0.10453908119948273</v>
      </c>
      <c r="H266" s="372">
        <v>19474</v>
      </c>
      <c r="I266" s="373">
        <v>9.8033688068221866E-2</v>
      </c>
      <c r="J266" s="259"/>
      <c r="L266" s="387"/>
      <c r="M266" s="177"/>
      <c r="N266" s="386"/>
      <c r="O266" s="177"/>
      <c r="Q266" s="385"/>
      <c r="R266" s="385"/>
    </row>
    <row r="267" spans="1:18" s="218" customFormat="1" ht="20" x14ac:dyDescent="0.4">
      <c r="A267" s="255" t="s">
        <v>1380</v>
      </c>
      <c r="B267" s="244" t="s">
        <v>1381</v>
      </c>
      <c r="C267" s="244"/>
      <c r="D267" s="244"/>
      <c r="E267" s="244"/>
      <c r="F267" s="372">
        <v>3397451128.7800117</v>
      </c>
      <c r="G267" s="373">
        <v>6.0322172399623682E-2</v>
      </c>
      <c r="H267" s="372">
        <v>10940</v>
      </c>
      <c r="I267" s="373">
        <v>5.507284314811272E-2</v>
      </c>
      <c r="J267" s="259"/>
      <c r="K267" s="259"/>
      <c r="L267" s="387"/>
      <c r="M267" s="177"/>
      <c r="N267" s="177"/>
      <c r="O267" s="177"/>
      <c r="Q267" s="385"/>
      <c r="R267" s="385"/>
    </row>
    <row r="268" spans="1:18" s="218" customFormat="1" ht="20" x14ac:dyDescent="0.4">
      <c r="A268" s="255" t="s">
        <v>1382</v>
      </c>
      <c r="B268" s="244" t="s">
        <v>1383</v>
      </c>
      <c r="C268" s="244"/>
      <c r="D268" s="244"/>
      <c r="E268" s="244"/>
      <c r="F268" s="372">
        <v>417080821.17999965</v>
      </c>
      <c r="G268" s="373">
        <v>7.4053224744489452E-3</v>
      </c>
      <c r="H268" s="372">
        <v>1865</v>
      </c>
      <c r="I268" s="373">
        <v>9.3885605549570601E-3</v>
      </c>
      <c r="J268" s="259"/>
      <c r="K268" s="259"/>
      <c r="L268" s="387"/>
      <c r="M268" s="177"/>
      <c r="N268" s="177"/>
      <c r="O268" s="177"/>
      <c r="Q268" s="385"/>
      <c r="R268" s="385"/>
    </row>
    <row r="269" spans="1:18" s="218" customFormat="1" ht="20" x14ac:dyDescent="0.4">
      <c r="A269" s="255" t="s">
        <v>1384</v>
      </c>
      <c r="B269" s="244" t="s">
        <v>1385</v>
      </c>
      <c r="C269" s="244"/>
      <c r="D269" s="244"/>
      <c r="E269" s="244"/>
      <c r="F269" s="372">
        <v>118586818.85999987</v>
      </c>
      <c r="G269" s="373">
        <v>2.1055238943685915E-3</v>
      </c>
      <c r="H269" s="372">
        <v>513</v>
      </c>
      <c r="I269" s="373">
        <v>2.582483412704006E-3</v>
      </c>
      <c r="J269" s="259"/>
      <c r="K269" s="259"/>
      <c r="L269" s="387"/>
      <c r="M269" s="177"/>
      <c r="N269" s="177"/>
      <c r="O269" s="177"/>
      <c r="Q269" s="385"/>
      <c r="R269" s="385"/>
    </row>
    <row r="270" spans="1:18" s="218" customFormat="1" ht="20" x14ac:dyDescent="0.4">
      <c r="A270" s="255" t="s">
        <v>1386</v>
      </c>
      <c r="B270" s="244" t="s">
        <v>1387</v>
      </c>
      <c r="C270" s="244"/>
      <c r="D270" s="244"/>
      <c r="E270" s="244"/>
      <c r="F270" s="372">
        <v>68943566.860000059</v>
      </c>
      <c r="G270" s="373">
        <v>1.224101706936781E-3</v>
      </c>
      <c r="H270" s="372">
        <v>301</v>
      </c>
      <c r="I270" s="373">
        <v>1.5152582986820776E-3</v>
      </c>
      <c r="J270" s="259"/>
      <c r="K270" s="259"/>
      <c r="L270" s="387"/>
      <c r="M270" s="177"/>
      <c r="N270" s="177"/>
      <c r="O270" s="177"/>
      <c r="Q270" s="385"/>
      <c r="R270" s="385"/>
    </row>
    <row r="271" spans="1:18" s="218" customFormat="1" ht="20" x14ac:dyDescent="0.4">
      <c r="A271" s="255" t="s">
        <v>1388</v>
      </c>
      <c r="B271" s="244" t="s">
        <v>1389</v>
      </c>
      <c r="C271" s="244"/>
      <c r="D271" s="244"/>
      <c r="E271" s="244"/>
      <c r="F271" s="372">
        <v>0</v>
      </c>
      <c r="G271" s="373">
        <v>0</v>
      </c>
      <c r="H271" s="372">
        <v>0</v>
      </c>
      <c r="I271" s="373">
        <v>0</v>
      </c>
      <c r="J271" s="259"/>
      <c r="K271" s="259"/>
      <c r="L271" s="387"/>
      <c r="M271" s="177"/>
      <c r="N271" s="177"/>
      <c r="O271" s="177"/>
      <c r="Q271" s="385"/>
      <c r="R271" s="385"/>
    </row>
    <row r="272" spans="1:18" s="218" customFormat="1" ht="20.5" thickBot="1" x14ac:dyDescent="0.45">
      <c r="A272" s="255"/>
      <c r="B272" s="207" t="s">
        <v>104</v>
      </c>
      <c r="C272" s="207"/>
      <c r="D272" s="207"/>
      <c r="E272" s="207"/>
      <c r="F272" s="388">
        <v>56321763517.939987</v>
      </c>
      <c r="G272" s="389">
        <v>0.99999999999999978</v>
      </c>
      <c r="H272" s="390">
        <v>198646</v>
      </c>
      <c r="I272" s="389">
        <v>0.99999999999999989</v>
      </c>
      <c r="J272" s="391"/>
      <c r="K272" s="377"/>
      <c r="L272" s="177"/>
      <c r="M272" s="177"/>
      <c r="N272" s="177"/>
      <c r="O272" s="177"/>
      <c r="Q272" s="385"/>
      <c r="R272" s="385"/>
    </row>
    <row r="273" spans="1:9" s="177" customFormat="1" ht="20.5" thickTop="1" x14ac:dyDescent="0.4">
      <c r="A273" s="176"/>
      <c r="B273" s="175"/>
      <c r="C273" s="175"/>
      <c r="D273" s="175"/>
      <c r="E273" s="175"/>
      <c r="F273" s="365"/>
      <c r="G273" s="366"/>
      <c r="H273" s="175"/>
      <c r="I273" s="175"/>
    </row>
    <row r="274" spans="1:9" s="162" customFormat="1" ht="23" x14ac:dyDescent="0.5">
      <c r="B274" s="162" t="s">
        <v>1390</v>
      </c>
    </row>
    <row r="275" spans="1:9" s="177" customFormat="1" ht="20" x14ac:dyDescent="0.4">
      <c r="A275" s="176" t="s">
        <v>1391</v>
      </c>
      <c r="B275" s="175"/>
      <c r="C275" s="175"/>
      <c r="D275" s="175"/>
      <c r="E275" s="175"/>
      <c r="F275" s="365"/>
      <c r="G275" s="366"/>
      <c r="H275" s="175"/>
      <c r="I275" s="175"/>
    </row>
    <row r="276" spans="1:9" s="218" customFormat="1" ht="20" x14ac:dyDescent="0.4">
      <c r="A276" s="255"/>
      <c r="B276" s="380" t="s">
        <v>1392</v>
      </c>
      <c r="C276" s="380"/>
      <c r="D276" s="244"/>
      <c r="E276" s="244"/>
      <c r="F276" s="364" t="s">
        <v>1329</v>
      </c>
      <c r="G276" s="364" t="s">
        <v>1330</v>
      </c>
      <c r="H276" s="364" t="s">
        <v>749</v>
      </c>
      <c r="I276" s="364" t="s">
        <v>1331</v>
      </c>
    </row>
    <row r="277" spans="1:9" s="218" customFormat="1" ht="18.75" customHeight="1" x14ac:dyDescent="0.4">
      <c r="A277" s="392" t="s">
        <v>1393</v>
      </c>
      <c r="B277" s="393" t="s">
        <v>755</v>
      </c>
      <c r="C277" s="393"/>
      <c r="D277" s="393"/>
      <c r="E277" s="241"/>
      <c r="F277" s="372">
        <v>1200405494.959995</v>
      </c>
      <c r="G277" s="373">
        <v>2.1313350647794185E-2</v>
      </c>
      <c r="H277" s="372">
        <v>18029</v>
      </c>
      <c r="I277" s="373">
        <v>9.0759441418402587E-2</v>
      </c>
    </row>
    <row r="278" spans="1:9" s="218" customFormat="1" ht="18.75" customHeight="1" x14ac:dyDescent="0.4">
      <c r="A278" s="394" t="s">
        <v>1394</v>
      </c>
      <c r="B278" s="393" t="s">
        <v>757</v>
      </c>
      <c r="C278" s="393"/>
      <c r="D278" s="393"/>
      <c r="E278" s="241"/>
      <c r="F278" s="372">
        <v>8315016545.83004</v>
      </c>
      <c r="G278" s="373">
        <v>0.14763416531127438</v>
      </c>
      <c r="H278" s="372">
        <v>54012</v>
      </c>
      <c r="I278" s="373">
        <v>0.27190076820071885</v>
      </c>
    </row>
    <row r="279" spans="1:9" s="218" customFormat="1" ht="18.75" customHeight="1" x14ac:dyDescent="0.4">
      <c r="A279" s="394" t="s">
        <v>1395</v>
      </c>
      <c r="B279" s="393" t="s">
        <v>759</v>
      </c>
      <c r="C279" s="393"/>
      <c r="D279" s="393"/>
      <c r="E279" s="241"/>
      <c r="F279" s="372">
        <v>13501676960.869862</v>
      </c>
      <c r="G279" s="373">
        <v>0.23972397378092111</v>
      </c>
      <c r="H279" s="372">
        <v>54424</v>
      </c>
      <c r="I279" s="373">
        <v>0.27397480946004449</v>
      </c>
    </row>
    <row r="280" spans="1:9" s="218" customFormat="1" ht="18.75" customHeight="1" x14ac:dyDescent="0.4">
      <c r="A280" s="394" t="s">
        <v>1396</v>
      </c>
      <c r="B280" s="393" t="s">
        <v>761</v>
      </c>
      <c r="C280" s="393"/>
      <c r="D280" s="393"/>
      <c r="E280" s="241"/>
      <c r="F280" s="372">
        <v>11921829773.780006</v>
      </c>
      <c r="G280" s="373">
        <v>0.21167358813227866</v>
      </c>
      <c r="H280" s="372">
        <v>34549</v>
      </c>
      <c r="I280" s="373">
        <v>0.1739224550204887</v>
      </c>
    </row>
    <row r="281" spans="1:9" s="218" customFormat="1" ht="18.75" customHeight="1" x14ac:dyDescent="0.4">
      <c r="A281" s="394" t="s">
        <v>1397</v>
      </c>
      <c r="B281" s="393" t="s">
        <v>763</v>
      </c>
      <c r="C281" s="393"/>
      <c r="D281" s="393"/>
      <c r="E281" s="241"/>
      <c r="F281" s="372">
        <v>7958121621.7399902</v>
      </c>
      <c r="G281" s="373">
        <v>0.14129745101474192</v>
      </c>
      <c r="H281" s="372">
        <v>17879</v>
      </c>
      <c r="I281" s="373">
        <v>9.0004329309424799E-2</v>
      </c>
    </row>
    <row r="282" spans="1:9" s="218" customFormat="1" ht="18.75" customHeight="1" x14ac:dyDescent="0.4">
      <c r="A282" s="394" t="s">
        <v>1398</v>
      </c>
      <c r="B282" s="393" t="s">
        <v>765</v>
      </c>
      <c r="C282" s="393"/>
      <c r="D282" s="393"/>
      <c r="E282" s="241"/>
      <c r="F282" s="372">
        <v>4929709260.5699806</v>
      </c>
      <c r="G282" s="373">
        <v>8.7527608381789135E-2</v>
      </c>
      <c r="H282" s="372">
        <v>9046</v>
      </c>
      <c r="I282" s="373">
        <v>4.5538294252086629E-2</v>
      </c>
    </row>
    <row r="283" spans="1:9" s="218" customFormat="1" ht="18.75" customHeight="1" x14ac:dyDescent="0.4">
      <c r="A283" s="394" t="s">
        <v>1399</v>
      </c>
      <c r="B283" s="393" t="s">
        <v>767</v>
      </c>
      <c r="C283" s="393"/>
      <c r="D283" s="393"/>
      <c r="E283" s="241"/>
      <c r="F283" s="372">
        <v>3043269111.5600028</v>
      </c>
      <c r="G283" s="373">
        <v>5.4033626106019313E-2</v>
      </c>
      <c r="H283" s="372">
        <v>4721</v>
      </c>
      <c r="I283" s="373">
        <v>2.3765895109893981E-2</v>
      </c>
    </row>
    <row r="284" spans="1:9" s="218" customFormat="1" ht="18.75" customHeight="1" x14ac:dyDescent="0.4">
      <c r="A284" s="394" t="s">
        <v>1400</v>
      </c>
      <c r="B284" s="393" t="s">
        <v>769</v>
      </c>
      <c r="C284" s="393"/>
      <c r="D284" s="393"/>
      <c r="E284" s="241"/>
      <c r="F284" s="372">
        <v>1797837620.400001</v>
      </c>
      <c r="G284" s="373">
        <v>3.1920833228656714E-2</v>
      </c>
      <c r="H284" s="372">
        <v>2409</v>
      </c>
      <c r="I284" s="373">
        <v>1.2127100470183141E-2</v>
      </c>
    </row>
    <row r="285" spans="1:9" s="218" customFormat="1" ht="18.75" customHeight="1" x14ac:dyDescent="0.4">
      <c r="A285" s="394" t="s">
        <v>1401</v>
      </c>
      <c r="B285" s="393" t="s">
        <v>771</v>
      </c>
      <c r="C285" s="393"/>
      <c r="D285" s="393"/>
      <c r="E285" s="241"/>
      <c r="F285" s="372">
        <v>1175217880.0000005</v>
      </c>
      <c r="G285" s="373">
        <v>2.0866141374029673E-2</v>
      </c>
      <c r="H285" s="372">
        <v>1389</v>
      </c>
      <c r="I285" s="373">
        <v>6.9923381291342387E-3</v>
      </c>
    </row>
    <row r="286" spans="1:9" s="218" customFormat="1" ht="18.75" customHeight="1" x14ac:dyDescent="0.4">
      <c r="A286" s="394" t="s">
        <v>1402</v>
      </c>
      <c r="B286" s="393" t="s">
        <v>773</v>
      </c>
      <c r="C286" s="393"/>
      <c r="D286" s="393"/>
      <c r="E286" s="241"/>
      <c r="F286" s="372">
        <v>821300447.05999947</v>
      </c>
      <c r="G286" s="373">
        <v>1.4582292807617693E-2</v>
      </c>
      <c r="H286" s="372">
        <v>867</v>
      </c>
      <c r="I286" s="373">
        <v>4.3645479898915662E-3</v>
      </c>
    </row>
    <row r="287" spans="1:9" s="218" customFormat="1" ht="20" x14ac:dyDescent="0.4">
      <c r="A287" s="394" t="s">
        <v>1403</v>
      </c>
      <c r="B287" s="393" t="s">
        <v>1404</v>
      </c>
      <c r="C287" s="393"/>
      <c r="D287" s="393"/>
      <c r="E287" s="241"/>
      <c r="F287" s="372">
        <v>1657378801.1700029</v>
      </c>
      <c r="G287" s="373">
        <v>2.9426969214877058E-2</v>
      </c>
      <c r="H287" s="372">
        <v>1321</v>
      </c>
      <c r="I287" s="373">
        <v>6.6500206397309787E-3</v>
      </c>
    </row>
    <row r="288" spans="1:9" s="218" customFormat="1" ht="20.5" thickBot="1" x14ac:dyDescent="0.45">
      <c r="A288" s="176"/>
      <c r="B288" s="207" t="s">
        <v>104</v>
      </c>
      <c r="C288" s="207"/>
      <c r="D288" s="207"/>
      <c r="E288" s="207"/>
      <c r="F288" s="374">
        <v>56321763517.939888</v>
      </c>
      <c r="G288" s="375">
        <v>0.99999999999999989</v>
      </c>
      <c r="H288" s="374">
        <v>198646</v>
      </c>
      <c r="I288" s="375">
        <v>1.0000000000000002</v>
      </c>
    </row>
    <row r="289" spans="1:18" s="177" customFormat="1" ht="20.5" thickTop="1" x14ac:dyDescent="0.4">
      <c r="A289" s="176"/>
      <c r="B289" s="175"/>
      <c r="C289" s="175"/>
      <c r="D289" s="175"/>
      <c r="E289" s="175"/>
      <c r="F289" s="365"/>
      <c r="G289" s="366"/>
      <c r="H289" s="175"/>
      <c r="I289" s="175"/>
    </row>
    <row r="290" spans="1:18" s="162" customFormat="1" ht="23" x14ac:dyDescent="0.5">
      <c r="B290" s="162" t="s">
        <v>1405</v>
      </c>
    </row>
    <row r="291" spans="1:18" s="177" customFormat="1" ht="20" x14ac:dyDescent="0.4">
      <c r="A291" s="176"/>
      <c r="B291" s="175"/>
      <c r="C291" s="175"/>
      <c r="D291" s="175"/>
      <c r="E291" s="175"/>
      <c r="F291" s="365"/>
      <c r="G291" s="366"/>
      <c r="H291" s="175"/>
      <c r="I291" s="175"/>
    </row>
    <row r="292" spans="1:18" s="218" customFormat="1" ht="20" x14ac:dyDescent="0.4">
      <c r="A292" s="176" t="s">
        <v>1406</v>
      </c>
      <c r="B292" s="395" t="s">
        <v>1407</v>
      </c>
      <c r="C292" s="395"/>
      <c r="D292" s="395"/>
      <c r="E292" s="395"/>
      <c r="F292" s="364" t="s">
        <v>1329</v>
      </c>
      <c r="G292" s="396" t="s">
        <v>1330</v>
      </c>
      <c r="H292" s="364" t="s">
        <v>749</v>
      </c>
      <c r="I292" s="396" t="s">
        <v>1331</v>
      </c>
    </row>
    <row r="293" spans="1:18" s="177" customFormat="1" ht="20" x14ac:dyDescent="0.4">
      <c r="A293" s="176" t="s">
        <v>1408</v>
      </c>
      <c r="B293" s="244" t="s">
        <v>1409</v>
      </c>
      <c r="C293" s="244"/>
      <c r="D293" s="244"/>
      <c r="E293" s="244"/>
      <c r="F293" s="372">
        <v>39544225088.18972</v>
      </c>
      <c r="G293" s="373">
        <v>0.70211269353442884</v>
      </c>
      <c r="H293" s="372">
        <v>132103</v>
      </c>
      <c r="I293" s="373">
        <v>0.6650171662152774</v>
      </c>
      <c r="K293" s="259"/>
    </row>
    <row r="294" spans="1:18" s="177" customFormat="1" ht="20" x14ac:dyDescent="0.4">
      <c r="A294" s="176" t="s">
        <v>1410</v>
      </c>
      <c r="B294" s="244" t="s">
        <v>1411</v>
      </c>
      <c r="C294" s="244"/>
      <c r="D294" s="397"/>
      <c r="E294" s="244"/>
      <c r="F294" s="372">
        <v>3221134576.2099919</v>
      </c>
      <c r="G294" s="373">
        <v>5.7191649817285903E-2</v>
      </c>
      <c r="H294" s="372">
        <v>11238</v>
      </c>
      <c r="I294" s="373">
        <v>5.6572999204615247E-2</v>
      </c>
      <c r="K294" s="259"/>
    </row>
    <row r="295" spans="1:18" s="177" customFormat="1" ht="20" x14ac:dyDescent="0.4">
      <c r="A295" s="176" t="s">
        <v>1412</v>
      </c>
      <c r="B295" s="244" t="s">
        <v>1413</v>
      </c>
      <c r="C295" s="244"/>
      <c r="D295" s="397"/>
      <c r="E295" s="244"/>
      <c r="F295" s="372">
        <v>1798778119.960001</v>
      </c>
      <c r="G295" s="373">
        <v>3.1937531916717304E-2</v>
      </c>
      <c r="H295" s="372">
        <v>6642</v>
      </c>
      <c r="I295" s="373">
        <v>3.3436364185536083E-2</v>
      </c>
      <c r="K295" s="259"/>
    </row>
    <row r="296" spans="1:18" s="177" customFormat="1" ht="20" x14ac:dyDescent="0.4">
      <c r="A296" s="176" t="s">
        <v>1414</v>
      </c>
      <c r="B296" s="244" t="s">
        <v>1415</v>
      </c>
      <c r="C296" s="244"/>
      <c r="D296" s="244"/>
      <c r="E296" s="244"/>
      <c r="F296" s="372">
        <v>2389233327.3499966</v>
      </c>
      <c r="G296" s="373">
        <v>4.2421138439476903E-2</v>
      </c>
      <c r="H296" s="372">
        <v>8494</v>
      </c>
      <c r="I296" s="373">
        <v>4.2759481691048401E-2</v>
      </c>
      <c r="K296" s="259"/>
    </row>
    <row r="297" spans="1:18" s="177" customFormat="1" ht="20" x14ac:dyDescent="0.4">
      <c r="A297" s="176" t="s">
        <v>1416</v>
      </c>
      <c r="B297" s="244" t="s">
        <v>1417</v>
      </c>
      <c r="C297" s="244"/>
      <c r="D297" s="244"/>
      <c r="E297" s="244"/>
      <c r="F297" s="372">
        <v>9316252349.1099167</v>
      </c>
      <c r="G297" s="373">
        <v>0.16541123301550209</v>
      </c>
      <c r="H297" s="372">
        <v>39894</v>
      </c>
      <c r="I297" s="373">
        <v>0.20082961650373024</v>
      </c>
      <c r="K297" s="259"/>
    </row>
    <row r="298" spans="1:18" s="177" customFormat="1" ht="20" x14ac:dyDescent="0.4">
      <c r="A298" s="176" t="s">
        <v>1418</v>
      </c>
      <c r="B298" s="244" t="s">
        <v>102</v>
      </c>
      <c r="C298" s="244"/>
      <c r="D298" s="244"/>
      <c r="E298" s="244"/>
      <c r="F298" s="372">
        <v>52140057.119999975</v>
      </c>
      <c r="G298" s="373">
        <v>9.257532765889389E-4</v>
      </c>
      <c r="H298" s="372">
        <v>275</v>
      </c>
      <c r="I298" s="373">
        <v>1.3843721997925959E-3</v>
      </c>
      <c r="K298" s="259"/>
    </row>
    <row r="299" spans="1:18" s="177" customFormat="1" ht="20.5" thickBot="1" x14ac:dyDescent="0.45">
      <c r="A299" s="176"/>
      <c r="B299" s="207" t="s">
        <v>104</v>
      </c>
      <c r="C299" s="207"/>
      <c r="D299" s="207"/>
      <c r="E299" s="207"/>
      <c r="F299" s="374">
        <v>56321763517.939629</v>
      </c>
      <c r="G299" s="375">
        <v>1</v>
      </c>
      <c r="H299" s="374">
        <v>198646</v>
      </c>
      <c r="I299" s="375">
        <v>0.99999999999999989</v>
      </c>
      <c r="K299" s="377"/>
    </row>
    <row r="300" spans="1:18" s="177" customFormat="1" ht="20.5" thickTop="1" x14ac:dyDescent="0.4">
      <c r="A300" s="176"/>
      <c r="B300" s="175"/>
      <c r="C300" s="175"/>
      <c r="D300" s="175"/>
      <c r="E300" s="175"/>
      <c r="F300" s="365"/>
      <c r="G300" s="366"/>
      <c r="H300" s="175"/>
      <c r="I300" s="175"/>
    </row>
    <row r="301" spans="1:18" s="162" customFormat="1" ht="26.5" x14ac:dyDescent="0.5">
      <c r="B301" s="162" t="s">
        <v>1419</v>
      </c>
    </row>
    <row r="302" spans="1:18" s="177" customFormat="1" ht="20" x14ac:dyDescent="0.4">
      <c r="A302" s="176"/>
      <c r="B302" s="175"/>
      <c r="C302" s="175"/>
      <c r="D302" s="175"/>
      <c r="E302" s="175"/>
      <c r="F302" s="365"/>
      <c r="G302" s="366"/>
      <c r="H302" s="175"/>
      <c r="I302" s="175"/>
    </row>
    <row r="303" spans="1:18" ht="18" customHeight="1" x14ac:dyDescent="0.4">
      <c r="B303" s="273"/>
      <c r="C303" s="273"/>
      <c r="D303" s="273"/>
      <c r="E303" s="398" t="s">
        <v>1420</v>
      </c>
      <c r="F303" s="398"/>
      <c r="G303" s="398"/>
      <c r="H303" s="398"/>
      <c r="I303" s="398"/>
      <c r="J303" s="398"/>
      <c r="K303" s="398"/>
      <c r="L303" s="398"/>
      <c r="O303" s="218"/>
      <c r="P303" s="218"/>
      <c r="Q303" s="218"/>
      <c r="R303" s="218"/>
    </row>
    <row r="304" spans="1:18" ht="20" x14ac:dyDescent="0.4">
      <c r="B304" s="395" t="s">
        <v>1421</v>
      </c>
      <c r="C304" s="395"/>
      <c r="D304" s="273"/>
      <c r="E304" s="399" t="s">
        <v>1422</v>
      </c>
      <c r="F304" s="399" t="s">
        <v>1423</v>
      </c>
      <c r="G304" s="399" t="s">
        <v>1424</v>
      </c>
      <c r="H304" s="399" t="s">
        <v>1425</v>
      </c>
      <c r="I304" s="399" t="s">
        <v>1426</v>
      </c>
      <c r="J304" s="400" t="s">
        <v>1427</v>
      </c>
      <c r="K304" s="364" t="s">
        <v>1428</v>
      </c>
      <c r="L304" s="400" t="s">
        <v>104</v>
      </c>
      <c r="O304" s="218"/>
      <c r="P304" s="218"/>
      <c r="Q304" s="401"/>
      <c r="R304" s="401"/>
    </row>
    <row r="305" spans="1:18" ht="20" x14ac:dyDescent="0.4">
      <c r="A305" s="392" t="s">
        <v>1429</v>
      </c>
      <c r="B305" s="244" t="s">
        <v>1430</v>
      </c>
      <c r="C305" s="244"/>
      <c r="D305" s="273"/>
      <c r="E305" s="372">
        <v>7337851.3999999966</v>
      </c>
      <c r="F305" s="372">
        <v>11562982.759999998</v>
      </c>
      <c r="G305" s="372">
        <v>47208115.379999973</v>
      </c>
      <c r="H305" s="372">
        <v>110918616.06000003</v>
      </c>
      <c r="I305" s="372">
        <v>343532243.2900005</v>
      </c>
      <c r="J305" s="372">
        <v>651180753.55000019</v>
      </c>
      <c r="K305" s="372">
        <v>3755427.6700000009</v>
      </c>
      <c r="L305" s="327">
        <v>1175495990.1100006</v>
      </c>
      <c r="M305" s="273"/>
      <c r="Q305" s="402"/>
      <c r="R305" s="402"/>
    </row>
    <row r="306" spans="1:18" ht="20" x14ac:dyDescent="0.4">
      <c r="A306" s="394" t="s">
        <v>1431</v>
      </c>
      <c r="B306" s="244" t="s">
        <v>1432</v>
      </c>
      <c r="C306" s="244"/>
      <c r="D306" s="273"/>
      <c r="E306" s="372">
        <v>24864248.620000001</v>
      </c>
      <c r="F306" s="372">
        <v>31116010.179999992</v>
      </c>
      <c r="G306" s="372">
        <v>125418376.87000002</v>
      </c>
      <c r="H306" s="372">
        <v>276379527.17999971</v>
      </c>
      <c r="I306" s="372">
        <v>781076877.51999891</v>
      </c>
      <c r="J306" s="372">
        <v>1258662795.7600029</v>
      </c>
      <c r="K306" s="372">
        <v>4601360.41</v>
      </c>
      <c r="L306" s="327">
        <v>2502119196.5400014</v>
      </c>
      <c r="M306" s="273"/>
      <c r="Q306" s="402"/>
      <c r="R306" s="402"/>
    </row>
    <row r="307" spans="1:18" ht="20" x14ac:dyDescent="0.4">
      <c r="A307" s="394" t="s">
        <v>1433</v>
      </c>
      <c r="B307" s="244" t="s">
        <v>1434</v>
      </c>
      <c r="C307" s="244"/>
      <c r="D307" s="273"/>
      <c r="E307" s="372">
        <v>92964546.599999994</v>
      </c>
      <c r="F307" s="372">
        <v>120425815.06000008</v>
      </c>
      <c r="G307" s="372">
        <v>410167283.37999982</v>
      </c>
      <c r="H307" s="372">
        <v>727041051.71999943</v>
      </c>
      <c r="I307" s="372">
        <v>1810614541.8299956</v>
      </c>
      <c r="J307" s="372">
        <v>2394120001.900003</v>
      </c>
      <c r="K307" s="372">
        <v>15419409.930000002</v>
      </c>
      <c r="L307" s="327">
        <v>5570752650.4199982</v>
      </c>
      <c r="M307" s="273"/>
      <c r="P307" s="273"/>
      <c r="Q307" s="402"/>
      <c r="R307" s="402"/>
    </row>
    <row r="308" spans="1:18" ht="20" x14ac:dyDescent="0.4">
      <c r="A308" s="394" t="s">
        <v>1435</v>
      </c>
      <c r="B308" s="244" t="s">
        <v>1436</v>
      </c>
      <c r="C308" s="244"/>
      <c r="D308" s="273"/>
      <c r="E308" s="372">
        <v>196737392.00000033</v>
      </c>
      <c r="F308" s="372">
        <v>258869190.08999977</v>
      </c>
      <c r="G308" s="372">
        <v>805387597.39999866</v>
      </c>
      <c r="H308" s="372">
        <v>1610271415.8099983</v>
      </c>
      <c r="I308" s="372">
        <v>3639935526.0299897</v>
      </c>
      <c r="J308" s="372">
        <v>4052127907.6799879</v>
      </c>
      <c r="K308" s="372">
        <v>20835931.430000003</v>
      </c>
      <c r="L308" s="327">
        <v>10584164960.439976</v>
      </c>
      <c r="M308" s="273"/>
      <c r="P308" s="273"/>
      <c r="Q308" s="402"/>
      <c r="R308" s="402"/>
    </row>
    <row r="309" spans="1:18" ht="20" x14ac:dyDescent="0.4">
      <c r="A309" s="392" t="s">
        <v>1437</v>
      </c>
      <c r="B309" s="244" t="s">
        <v>1438</v>
      </c>
      <c r="C309" s="244"/>
      <c r="D309" s="273"/>
      <c r="E309" s="372">
        <v>112769161.09000003</v>
      </c>
      <c r="F309" s="372">
        <v>146095665.57999998</v>
      </c>
      <c r="G309" s="372">
        <v>502285499.50000018</v>
      </c>
      <c r="H309" s="372">
        <v>943007765.30999839</v>
      </c>
      <c r="I309" s="372">
        <v>2168763781.7200089</v>
      </c>
      <c r="J309" s="372">
        <v>2316140019.0199947</v>
      </c>
      <c r="K309" s="372">
        <v>9422680.7699999977</v>
      </c>
      <c r="L309" s="327">
        <v>6198484572.9900026</v>
      </c>
      <c r="M309" s="273"/>
      <c r="P309" s="273"/>
      <c r="R309" s="402"/>
    </row>
    <row r="310" spans="1:18" ht="20" x14ac:dyDescent="0.4">
      <c r="A310" s="392" t="s">
        <v>1439</v>
      </c>
      <c r="B310" s="244" t="s">
        <v>1440</v>
      </c>
      <c r="C310" s="244"/>
      <c r="D310" s="273"/>
      <c r="E310" s="372">
        <v>88233311.830000013</v>
      </c>
      <c r="F310" s="372">
        <v>133481827.73</v>
      </c>
      <c r="G310" s="372">
        <v>464583160.29999965</v>
      </c>
      <c r="H310" s="372">
        <v>903461051.03000247</v>
      </c>
      <c r="I310" s="372">
        <v>1991998166.7499993</v>
      </c>
      <c r="J310" s="372">
        <v>2003865999.4599948</v>
      </c>
      <c r="K310" s="372">
        <v>6439516.7699999996</v>
      </c>
      <c r="L310" s="327">
        <v>5592063033.869997</v>
      </c>
      <c r="M310" s="273"/>
      <c r="P310" s="273"/>
      <c r="R310" s="402"/>
    </row>
    <row r="311" spans="1:18" ht="20" x14ac:dyDescent="0.4">
      <c r="A311" s="392" t="s">
        <v>1441</v>
      </c>
      <c r="B311" s="244" t="s">
        <v>1442</v>
      </c>
      <c r="C311" s="244"/>
      <c r="D311" s="273"/>
      <c r="E311" s="372">
        <v>89213995.469999999</v>
      </c>
      <c r="F311" s="372">
        <v>138051137.82999989</v>
      </c>
      <c r="G311" s="372">
        <v>483710261.03000063</v>
      </c>
      <c r="H311" s="372">
        <v>941103868.79000068</v>
      </c>
      <c r="I311" s="372">
        <v>2163058059.3200049</v>
      </c>
      <c r="J311" s="372">
        <v>2045129323.1999998</v>
      </c>
      <c r="K311" s="372">
        <v>5021455.91</v>
      </c>
      <c r="L311" s="327">
        <v>5865288101.5500059</v>
      </c>
      <c r="M311" s="273"/>
      <c r="P311" s="273"/>
      <c r="R311" s="402"/>
    </row>
    <row r="312" spans="1:18" ht="20" x14ac:dyDescent="0.4">
      <c r="A312" s="392" t="s">
        <v>1443</v>
      </c>
      <c r="B312" s="244" t="s">
        <v>1444</v>
      </c>
      <c r="C312" s="244"/>
      <c r="D312" s="273"/>
      <c r="E312" s="372">
        <v>78124586.579999968</v>
      </c>
      <c r="F312" s="372">
        <v>136986519.78999993</v>
      </c>
      <c r="G312" s="372">
        <v>484509982.73000032</v>
      </c>
      <c r="H312" s="372">
        <v>977242321.60999846</v>
      </c>
      <c r="I312" s="372">
        <v>2279578954.0000043</v>
      </c>
      <c r="J312" s="372">
        <v>2059021899.9600048</v>
      </c>
      <c r="K312" s="372">
        <v>3083916.89</v>
      </c>
      <c r="L312" s="327">
        <v>6018548181.560008</v>
      </c>
      <c r="M312" s="273"/>
      <c r="P312" s="273"/>
      <c r="R312" s="403"/>
    </row>
    <row r="313" spans="1:18" ht="20" x14ac:dyDescent="0.4">
      <c r="A313" s="392" t="s">
        <v>1445</v>
      </c>
      <c r="B313" s="244" t="s">
        <v>1446</v>
      </c>
      <c r="C313" s="244"/>
      <c r="D313" s="273"/>
      <c r="E313" s="372">
        <v>63341008.859999947</v>
      </c>
      <c r="F313" s="372">
        <v>118218981.70999987</v>
      </c>
      <c r="G313" s="372">
        <v>465104260.97999996</v>
      </c>
      <c r="H313" s="372">
        <v>1004051130.1799996</v>
      </c>
      <c r="I313" s="372">
        <v>2215569096.9899945</v>
      </c>
      <c r="J313" s="372">
        <v>1881213234.9599996</v>
      </c>
      <c r="K313" s="372">
        <v>2823058.59</v>
      </c>
      <c r="L313" s="325">
        <v>5750320772.2699928</v>
      </c>
      <c r="M313" s="273"/>
      <c r="P313" s="273"/>
      <c r="R313" s="403"/>
    </row>
    <row r="314" spans="1:18" ht="20" x14ac:dyDescent="0.4">
      <c r="A314" s="392" t="s">
        <v>1447</v>
      </c>
      <c r="B314" s="244" t="s">
        <v>1448</v>
      </c>
      <c r="C314" s="244"/>
      <c r="D314" s="273"/>
      <c r="E314" s="372">
        <v>62952577.359999999</v>
      </c>
      <c r="F314" s="372">
        <v>144082150.00000006</v>
      </c>
      <c r="G314" s="372">
        <v>522967526.99999982</v>
      </c>
      <c r="H314" s="372">
        <v>1178346430.4499991</v>
      </c>
      <c r="I314" s="372">
        <v>2698667446.5500078</v>
      </c>
      <c r="J314" s="372">
        <v>2010203089.6399951</v>
      </c>
      <c r="K314" s="372">
        <v>2166819.7800000003</v>
      </c>
      <c r="L314" s="325">
        <v>6619386040.7800016</v>
      </c>
      <c r="Q314" s="403"/>
      <c r="R314" s="403"/>
    </row>
    <row r="315" spans="1:18" ht="20" x14ac:dyDescent="0.4">
      <c r="A315" s="392" t="s">
        <v>1449</v>
      </c>
      <c r="B315" s="244" t="s">
        <v>1450</v>
      </c>
      <c r="C315" s="244"/>
      <c r="D315" s="273"/>
      <c r="E315" s="372">
        <v>1319102.3799999999</v>
      </c>
      <c r="F315" s="372">
        <v>10604685.139999999</v>
      </c>
      <c r="G315" s="372">
        <v>38627169.179999992</v>
      </c>
      <c r="H315" s="372">
        <v>81545171.780000016</v>
      </c>
      <c r="I315" s="372">
        <v>180208408.58999985</v>
      </c>
      <c r="J315" s="372">
        <v>132835480.34000002</v>
      </c>
      <c r="K315" s="372">
        <v>0</v>
      </c>
      <c r="L315" s="327">
        <v>445140017.40999991</v>
      </c>
      <c r="Q315" s="273"/>
    </row>
    <row r="316" spans="1:18" ht="20.5" thickBot="1" x14ac:dyDescent="0.45">
      <c r="B316" s="207" t="s">
        <v>104</v>
      </c>
      <c r="C316" s="207"/>
      <c r="D316" s="273"/>
      <c r="E316" s="404">
        <v>817857782.19000018</v>
      </c>
      <c r="F316" s="404">
        <v>1249494965.8699996</v>
      </c>
      <c r="G316" s="404">
        <v>4349969233.75</v>
      </c>
      <c r="H316" s="404">
        <v>8753368349.9199982</v>
      </c>
      <c r="I316" s="404">
        <v>20273003102.590004</v>
      </c>
      <c r="J316" s="404">
        <v>20804500505.469986</v>
      </c>
      <c r="K316" s="404">
        <v>73569578.150000006</v>
      </c>
      <c r="L316" s="404">
        <v>56321763517.939972</v>
      </c>
      <c r="Q316" s="273"/>
    </row>
    <row r="317" spans="1:18" ht="13.5" customHeight="1" thickTop="1" x14ac:dyDescent="0.4">
      <c r="B317" s="207"/>
      <c r="C317" s="207"/>
      <c r="D317" s="273"/>
      <c r="E317" s="273"/>
      <c r="F317" s="273"/>
      <c r="G317" s="273"/>
      <c r="H317" s="273"/>
      <c r="I317" s="273"/>
      <c r="J317" s="273"/>
      <c r="K317" s="273"/>
      <c r="L317" s="273"/>
      <c r="Q317" s="273"/>
    </row>
    <row r="318" spans="1:18" ht="21" x14ac:dyDescent="0.4">
      <c r="A318" s="405"/>
      <c r="B318" s="362" t="s">
        <v>1451</v>
      </c>
      <c r="D318" s="406"/>
      <c r="E318" s="406"/>
      <c r="F318" s="406"/>
      <c r="G318" s="406"/>
      <c r="H318" s="406"/>
      <c r="I318" s="406"/>
      <c r="J318" s="406"/>
      <c r="K318" s="406"/>
      <c r="Q318" s="273"/>
    </row>
    <row r="319" spans="1:18" ht="26.5" x14ac:dyDescent="0.5">
      <c r="B319" s="162" t="s">
        <v>1452</v>
      </c>
      <c r="C319" s="215"/>
      <c r="D319" s="215"/>
      <c r="E319" s="215"/>
      <c r="F319" s="215"/>
      <c r="G319" s="215"/>
      <c r="H319" s="215"/>
      <c r="I319" s="215"/>
      <c r="J319" s="215"/>
      <c r="K319" s="215"/>
      <c r="L319" s="215"/>
      <c r="M319" s="407"/>
      <c r="Q319" s="273"/>
    </row>
    <row r="320" spans="1:18" ht="18" customHeight="1" x14ac:dyDescent="0.4">
      <c r="B320" s="273"/>
      <c r="C320" s="273"/>
      <c r="D320" s="273"/>
      <c r="E320" s="398" t="s">
        <v>1420</v>
      </c>
      <c r="F320" s="398"/>
      <c r="G320" s="398"/>
      <c r="H320" s="398"/>
      <c r="I320" s="398"/>
      <c r="J320" s="398"/>
      <c r="K320" s="398"/>
      <c r="L320" s="398"/>
      <c r="Q320" s="273"/>
    </row>
    <row r="321" spans="2:17" ht="25.5" customHeight="1" x14ac:dyDescent="0.4">
      <c r="B321" s="395" t="s">
        <v>1453</v>
      </c>
      <c r="C321" s="395"/>
      <c r="D321" s="273"/>
      <c r="E321" s="396" t="s">
        <v>1422</v>
      </c>
      <c r="F321" s="396" t="s">
        <v>1423</v>
      </c>
      <c r="G321" s="396" t="s">
        <v>1424</v>
      </c>
      <c r="H321" s="396" t="s">
        <v>1425</v>
      </c>
      <c r="I321" s="396" t="s">
        <v>1426</v>
      </c>
      <c r="J321" s="364" t="s">
        <v>1427</v>
      </c>
      <c r="K321" s="364" t="s">
        <v>1428</v>
      </c>
      <c r="L321" s="364" t="s">
        <v>104</v>
      </c>
      <c r="Q321" s="273"/>
    </row>
    <row r="322" spans="2:17" ht="20" x14ac:dyDescent="0.4">
      <c r="B322" s="244" t="s">
        <v>1430</v>
      </c>
      <c r="C322" s="244"/>
      <c r="D322" s="273"/>
      <c r="E322" s="408">
        <v>1.3028447515963694E-4</v>
      </c>
      <c r="F322" s="408">
        <v>2.0530221423760786E-4</v>
      </c>
      <c r="G322" s="408">
        <v>8.381860302538812E-4</v>
      </c>
      <c r="H322" s="408">
        <v>1.969373988523451E-3</v>
      </c>
      <c r="I322" s="408">
        <v>6.0994582170811537E-3</v>
      </c>
      <c r="J322" s="408">
        <v>1.1561796237835875E-2</v>
      </c>
      <c r="K322" s="408">
        <v>6.6678090944432121E-5</v>
      </c>
      <c r="L322" s="332">
        <v>2.0871079254036039E-2</v>
      </c>
      <c r="M322" s="409"/>
    </row>
    <row r="323" spans="2:17" ht="20" x14ac:dyDescent="0.4">
      <c r="B323" s="244" t="s">
        <v>1432</v>
      </c>
      <c r="C323" s="244"/>
      <c r="D323" s="273"/>
      <c r="E323" s="408">
        <v>4.4146786369855199E-4</v>
      </c>
      <c r="F323" s="408">
        <v>5.5246867705214381E-4</v>
      </c>
      <c r="G323" s="408">
        <v>2.2268190666659602E-3</v>
      </c>
      <c r="H323" s="408">
        <v>4.9071532906096865E-3</v>
      </c>
      <c r="I323" s="408">
        <v>1.3868118267838066E-2</v>
      </c>
      <c r="J323" s="408">
        <v>2.2347716355846804E-2</v>
      </c>
      <c r="K323" s="408">
        <v>8.1697733213455663E-5</v>
      </c>
      <c r="L323" s="332">
        <v>4.4425441254924661E-2</v>
      </c>
      <c r="M323" s="409"/>
    </row>
    <row r="324" spans="2:17" ht="20" x14ac:dyDescent="0.4">
      <c r="B324" s="244" t="s">
        <v>1434</v>
      </c>
      <c r="C324" s="244"/>
      <c r="D324" s="273"/>
      <c r="E324" s="408">
        <v>1.6505972255358859E-3</v>
      </c>
      <c r="F324" s="408">
        <v>2.1381755033583289E-3</v>
      </c>
      <c r="G324" s="408">
        <v>7.2825717406620385E-3</v>
      </c>
      <c r="H324" s="408">
        <v>1.2908705379731543E-2</v>
      </c>
      <c r="I324" s="408">
        <v>3.2147689076768113E-2</v>
      </c>
      <c r="J324" s="408">
        <v>4.2507901961155961E-2</v>
      </c>
      <c r="K324" s="408">
        <v>2.737735640164838E-4</v>
      </c>
      <c r="L324" s="332">
        <v>9.8909414451228347E-2</v>
      </c>
      <c r="M324" s="409"/>
    </row>
    <row r="325" spans="2:17" ht="20" x14ac:dyDescent="0.4">
      <c r="B325" s="244" t="s">
        <v>1436</v>
      </c>
      <c r="C325" s="244"/>
      <c r="D325" s="273"/>
      <c r="E325" s="408">
        <v>3.4930971566139663E-3</v>
      </c>
      <c r="F325" s="408">
        <v>4.5962550517002739E-3</v>
      </c>
      <c r="G325" s="408">
        <v>1.4299758159089983E-2</v>
      </c>
      <c r="H325" s="408">
        <v>2.8590571658806178E-2</v>
      </c>
      <c r="I325" s="408">
        <v>6.4627513392235561E-2</v>
      </c>
      <c r="J325" s="408">
        <v>7.194604100756323E-2</v>
      </c>
      <c r="K325" s="408">
        <v>3.6994458498024852E-4</v>
      </c>
      <c r="L325" s="332">
        <v>0.18792318101098943</v>
      </c>
      <c r="M325" s="409"/>
    </row>
    <row r="326" spans="2:17" ht="20" x14ac:dyDescent="0.4">
      <c r="B326" s="244" t="s">
        <v>1438</v>
      </c>
      <c r="C326" s="244"/>
      <c r="D326" s="273"/>
      <c r="E326" s="408">
        <v>2.0022306484433869E-3</v>
      </c>
      <c r="F326" s="408">
        <v>2.5939469301856049E-3</v>
      </c>
      <c r="G326" s="408">
        <v>8.9181422620051472E-3</v>
      </c>
      <c r="H326" s="408">
        <v>1.6743221561406285E-2</v>
      </c>
      <c r="I326" s="408">
        <v>3.8506673908198917E-2</v>
      </c>
      <c r="J326" s="408">
        <v>4.1123357550447492E-2</v>
      </c>
      <c r="K326" s="408">
        <v>1.6730088302364013E-4</v>
      </c>
      <c r="L326" s="332">
        <v>0.11005487374371047</v>
      </c>
      <c r="M326" s="409"/>
    </row>
    <row r="327" spans="2:17" ht="20" x14ac:dyDescent="0.4">
      <c r="B327" s="244" t="s">
        <v>1440</v>
      </c>
      <c r="C327" s="244"/>
      <c r="D327" s="273"/>
      <c r="E327" s="408">
        <v>1.5665935567144549E-3</v>
      </c>
      <c r="F327" s="408">
        <v>2.3699866515628993E-3</v>
      </c>
      <c r="G327" s="408">
        <v>8.2487324842379552E-3</v>
      </c>
      <c r="H327" s="408">
        <v>1.6041064671958049E-2</v>
      </c>
      <c r="I327" s="408">
        <v>3.5368178166429308E-2</v>
      </c>
      <c r="J327" s="408">
        <v>3.5578893029897946E-2</v>
      </c>
      <c r="K327" s="408">
        <v>1.1433443073828545E-4</v>
      </c>
      <c r="L327" s="332">
        <v>9.9287782991538898E-2</v>
      </c>
      <c r="M327" s="409"/>
    </row>
    <row r="328" spans="2:17" ht="20" x14ac:dyDescent="0.4">
      <c r="B328" s="244" t="s">
        <v>1442</v>
      </c>
      <c r="C328" s="244"/>
      <c r="D328" s="273"/>
      <c r="E328" s="408">
        <v>1.5840057181729223E-3</v>
      </c>
      <c r="F328" s="408">
        <v>2.4511153274884043E-3</v>
      </c>
      <c r="G328" s="408">
        <v>8.5883365650638067E-3</v>
      </c>
      <c r="H328" s="408">
        <v>1.6709417639066543E-2</v>
      </c>
      <c r="I328" s="408">
        <v>3.8405368088856341E-2</v>
      </c>
      <c r="J328" s="408">
        <v>3.6311528536363602E-2</v>
      </c>
      <c r="K328" s="408">
        <v>8.9156581689785571E-5</v>
      </c>
      <c r="L328" s="332">
        <v>0.1041389284567014</v>
      </c>
      <c r="M328" s="409"/>
    </row>
    <row r="329" spans="2:17" ht="20" x14ac:dyDescent="0.4">
      <c r="B329" s="244" t="s">
        <v>1444</v>
      </c>
      <c r="C329" s="244"/>
      <c r="D329" s="273"/>
      <c r="E329" s="408">
        <v>1.3871118676018592E-3</v>
      </c>
      <c r="F329" s="408">
        <v>2.4322129001938318E-3</v>
      </c>
      <c r="G329" s="408">
        <v>8.602535724501436E-3</v>
      </c>
      <c r="H329" s="408">
        <v>1.7351060417323774E-2</v>
      </c>
      <c r="I329" s="408">
        <v>4.0474211239388803E-2</v>
      </c>
      <c r="J329" s="408">
        <v>3.6558192985277384E-2</v>
      </c>
      <c r="K329" s="408">
        <v>5.4755332528209829E-5</v>
      </c>
      <c r="L329" s="332">
        <v>0.10686008046681529</v>
      </c>
      <c r="M329" s="409"/>
    </row>
    <row r="330" spans="2:17" ht="20" x14ac:dyDescent="0.4">
      <c r="B330" s="244" t="s">
        <v>1446</v>
      </c>
      <c r="C330" s="244"/>
      <c r="D330" s="273"/>
      <c r="E330" s="408">
        <v>1.1246275845006905E-3</v>
      </c>
      <c r="F330" s="408">
        <v>2.098992899473824E-3</v>
      </c>
      <c r="G330" s="408">
        <v>8.2579846923978503E-3</v>
      </c>
      <c r="H330" s="408">
        <v>1.7827054187679738E-2</v>
      </c>
      <c r="I330" s="408">
        <v>3.9337708171802488E-2</v>
      </c>
      <c r="J330" s="408">
        <v>3.3401177758945411E-2</v>
      </c>
      <c r="K330" s="408">
        <v>5.0123760579705229E-5</v>
      </c>
      <c r="L330" s="332">
        <v>0.10209766905537972</v>
      </c>
      <c r="M330" s="409"/>
    </row>
    <row r="331" spans="2:17" ht="20" x14ac:dyDescent="0.4">
      <c r="B331" s="244" t="s">
        <v>1448</v>
      </c>
      <c r="C331" s="244"/>
      <c r="D331" s="273"/>
      <c r="E331" s="408">
        <v>1.1177309343296386E-3</v>
      </c>
      <c r="F331" s="408">
        <v>2.5581967076387102E-3</v>
      </c>
      <c r="G331" s="408">
        <v>9.2853542633376668E-3</v>
      </c>
      <c r="H331" s="408">
        <v>2.0921689181033272E-2</v>
      </c>
      <c r="I331" s="408">
        <v>4.7915180171700607E-2</v>
      </c>
      <c r="J331" s="408">
        <v>3.5691408863639223E-2</v>
      </c>
      <c r="K331" s="408">
        <v>3.8472157912985287E-5</v>
      </c>
      <c r="L331" s="332">
        <v>0.1175280322795921</v>
      </c>
      <c r="M331" s="409"/>
    </row>
    <row r="332" spans="2:17" ht="20" x14ac:dyDescent="0.4">
      <c r="B332" s="244" t="s">
        <v>1450</v>
      </c>
      <c r="C332" s="244"/>
      <c r="D332" s="273"/>
      <c r="E332" s="408">
        <v>2.3420828781041824E-5</v>
      </c>
      <c r="F332" s="408">
        <v>1.8828751938177729E-4</v>
      </c>
      <c r="G332" s="408">
        <v>6.8583025046252714E-4</v>
      </c>
      <c r="H332" s="408">
        <v>1.4478447883476823E-3</v>
      </c>
      <c r="I332" s="408">
        <v>3.1996229758075438E-3</v>
      </c>
      <c r="J332" s="408">
        <v>2.3585106723032277E-3</v>
      </c>
      <c r="K332" s="408">
        <v>0</v>
      </c>
      <c r="L332" s="332">
        <v>7.903517035083801E-3</v>
      </c>
      <c r="M332" s="409"/>
    </row>
    <row r="333" spans="2:17" ht="20.5" thickBot="1" x14ac:dyDescent="0.45">
      <c r="B333" s="207" t="s">
        <v>104</v>
      </c>
      <c r="C333" s="207"/>
      <c r="D333" s="273"/>
      <c r="E333" s="410">
        <v>1.4521167859552037E-2</v>
      </c>
      <c r="F333" s="410">
        <v>2.2184940382273404E-2</v>
      </c>
      <c r="G333" s="410">
        <v>7.7234251238678248E-2</v>
      </c>
      <c r="H333" s="410">
        <v>0.15541715676448617</v>
      </c>
      <c r="I333" s="410">
        <v>0.35994972167610689</v>
      </c>
      <c r="J333" s="410">
        <v>0.36938652495927621</v>
      </c>
      <c r="K333" s="410">
        <v>1.3062371196272315E-3</v>
      </c>
      <c r="L333" s="410">
        <v>1</v>
      </c>
    </row>
    <row r="334" spans="2:17" ht="13" thickTop="1" x14ac:dyDescent="0.25"/>
    <row r="335" spans="2:17" ht="20.5" x14ac:dyDescent="0.35">
      <c r="B335" s="362" t="s">
        <v>1451</v>
      </c>
    </row>
    <row r="336" spans="2:17" ht="26.5" x14ac:dyDescent="0.5">
      <c r="B336" s="162" t="s">
        <v>1454</v>
      </c>
      <c r="C336" s="215"/>
      <c r="D336" s="215"/>
      <c r="E336" s="215"/>
      <c r="F336" s="215"/>
      <c r="G336" s="215"/>
      <c r="H336" s="215"/>
      <c r="I336" s="215"/>
      <c r="J336" s="215"/>
      <c r="K336" s="215"/>
      <c r="L336" s="215"/>
      <c r="M336" s="407"/>
    </row>
    <row r="337" spans="1:13" s="167" customFormat="1" ht="18" x14ac:dyDescent="0.4">
      <c r="A337" s="151"/>
      <c r="B337" s="363"/>
      <c r="C337" s="363"/>
      <c r="D337" s="363"/>
      <c r="E337" s="411" t="s">
        <v>1455</v>
      </c>
      <c r="F337" s="411"/>
      <c r="G337" s="411" t="s">
        <v>1456</v>
      </c>
      <c r="H337" s="412"/>
      <c r="I337" s="411" t="s">
        <v>1457</v>
      </c>
      <c r="J337" s="412"/>
      <c r="K337" s="411" t="s">
        <v>1458</v>
      </c>
      <c r="L337" s="363"/>
    </row>
    <row r="338" spans="1:13" ht="41.25" customHeight="1" x14ac:dyDescent="0.4">
      <c r="B338" s="413" t="s">
        <v>1459</v>
      </c>
      <c r="C338" s="414"/>
      <c r="D338" s="415" t="s">
        <v>1460</v>
      </c>
      <c r="E338" s="415" t="s">
        <v>1461</v>
      </c>
      <c r="F338" s="413" t="s">
        <v>1330</v>
      </c>
      <c r="G338" s="415" t="s">
        <v>1462</v>
      </c>
      <c r="H338" s="413" t="s">
        <v>1330</v>
      </c>
      <c r="I338" s="415" t="s">
        <v>1463</v>
      </c>
      <c r="J338" s="413" t="s">
        <v>1330</v>
      </c>
      <c r="K338" s="415" t="s">
        <v>1464</v>
      </c>
      <c r="L338" s="413" t="s">
        <v>1330</v>
      </c>
      <c r="M338" s="415" t="s">
        <v>104</v>
      </c>
    </row>
    <row r="339" spans="1:13" ht="20" x14ac:dyDescent="0.4">
      <c r="B339" s="416" t="s">
        <v>641</v>
      </c>
      <c r="C339" s="416"/>
      <c r="D339" s="273"/>
      <c r="E339" s="273"/>
      <c r="F339" s="273"/>
      <c r="G339" s="273"/>
      <c r="H339" s="273"/>
      <c r="I339" s="273"/>
      <c r="J339" s="273"/>
      <c r="K339" s="273"/>
      <c r="L339" s="273"/>
      <c r="M339" s="273"/>
    </row>
    <row r="340" spans="1:13" ht="20" x14ac:dyDescent="0.4">
      <c r="A340" s="392" t="s">
        <v>1429</v>
      </c>
      <c r="B340" s="416"/>
      <c r="C340" s="416"/>
      <c r="D340" s="273" t="s">
        <v>1430</v>
      </c>
      <c r="E340" s="417">
        <v>329905170.69000012</v>
      </c>
      <c r="F340" s="418">
        <v>3.0480639161568387E-2</v>
      </c>
      <c r="G340" s="417">
        <v>0</v>
      </c>
      <c r="H340" s="418">
        <v>0</v>
      </c>
      <c r="I340" s="417">
        <v>121820.84</v>
      </c>
      <c r="J340" s="418">
        <v>1.125528605275573E-5</v>
      </c>
      <c r="K340" s="417">
        <v>378486.81</v>
      </c>
      <c r="L340" s="418">
        <v>3.4969199964020999E-5</v>
      </c>
      <c r="M340" s="327">
        <v>330405478.34000009</v>
      </c>
    </row>
    <row r="341" spans="1:13" ht="20" x14ac:dyDescent="0.4">
      <c r="A341" s="394" t="s">
        <v>1431</v>
      </c>
      <c r="B341" s="419"/>
      <c r="C341" s="419"/>
      <c r="D341" s="273" t="s">
        <v>1432</v>
      </c>
      <c r="E341" s="417">
        <v>646574143.5299989</v>
      </c>
      <c r="F341" s="418">
        <v>5.9738357901207031E-2</v>
      </c>
      <c r="G341" s="417">
        <v>717323.89</v>
      </c>
      <c r="H341" s="418">
        <v>6.6275077190614386E-5</v>
      </c>
      <c r="I341" s="417">
        <v>0</v>
      </c>
      <c r="J341" s="418">
        <v>0</v>
      </c>
      <c r="K341" s="417">
        <v>0</v>
      </c>
      <c r="L341" s="418">
        <v>0</v>
      </c>
      <c r="M341" s="327">
        <v>647291467.41999888</v>
      </c>
    </row>
    <row r="342" spans="1:13" ht="20" x14ac:dyDescent="0.4">
      <c r="A342" s="394" t="s">
        <v>1433</v>
      </c>
      <c r="B342" s="273"/>
      <c r="C342" s="273"/>
      <c r="D342" s="273" t="s">
        <v>1434</v>
      </c>
      <c r="E342" s="417">
        <v>1402480865.2200046</v>
      </c>
      <c r="F342" s="418">
        <v>0.12957818482919264</v>
      </c>
      <c r="G342" s="417">
        <v>897355.13</v>
      </c>
      <c r="H342" s="418">
        <v>8.2908545689373055E-5</v>
      </c>
      <c r="I342" s="417">
        <v>496430.2</v>
      </c>
      <c r="J342" s="418">
        <v>4.5866240178829317E-5</v>
      </c>
      <c r="K342" s="417">
        <v>977999.64999999991</v>
      </c>
      <c r="L342" s="418">
        <v>9.0359464113406079E-5</v>
      </c>
      <c r="M342" s="327">
        <v>1404852650.2000048</v>
      </c>
    </row>
    <row r="343" spans="1:13" ht="20" x14ac:dyDescent="0.4">
      <c r="A343" s="394" t="s">
        <v>1435</v>
      </c>
      <c r="B343" s="273"/>
      <c r="C343" s="273"/>
      <c r="D343" s="273" t="s">
        <v>1436</v>
      </c>
      <c r="E343" s="417">
        <v>2346811909.7100067</v>
      </c>
      <c r="F343" s="418">
        <v>0.21682693499568775</v>
      </c>
      <c r="G343" s="417">
        <v>2462135.7200000002</v>
      </c>
      <c r="H343" s="418">
        <v>2.2748194667930125E-4</v>
      </c>
      <c r="I343" s="417">
        <v>346208.02</v>
      </c>
      <c r="J343" s="418">
        <v>3.1986894022879641E-5</v>
      </c>
      <c r="K343" s="417">
        <v>1333929.57</v>
      </c>
      <c r="L343" s="418">
        <v>1.2324458511843661E-4</v>
      </c>
      <c r="M343" s="327">
        <v>2350954183.0200067</v>
      </c>
    </row>
    <row r="344" spans="1:13" ht="20" x14ac:dyDescent="0.4">
      <c r="A344" s="392" t="s">
        <v>1437</v>
      </c>
      <c r="B344" s="273"/>
      <c r="C344" s="273"/>
      <c r="D344" s="273" t="s">
        <v>1438</v>
      </c>
      <c r="E344" s="417">
        <v>1145667077.2900009</v>
      </c>
      <c r="F344" s="418">
        <v>0.10585061370553321</v>
      </c>
      <c r="G344" s="417">
        <v>884326.88000000012</v>
      </c>
      <c r="H344" s="418">
        <v>8.1704838010811544E-5</v>
      </c>
      <c r="I344" s="417">
        <v>270691.84999999998</v>
      </c>
      <c r="J344" s="418">
        <v>2.5009794743655072E-5</v>
      </c>
      <c r="K344" s="417">
        <v>342115.69</v>
      </c>
      <c r="L344" s="418">
        <v>3.1608794965507566E-5</v>
      </c>
      <c r="M344" s="327">
        <v>1147164211.710001</v>
      </c>
    </row>
    <row r="345" spans="1:13" ht="20" x14ac:dyDescent="0.4">
      <c r="A345" s="392" t="s">
        <v>1439</v>
      </c>
      <c r="B345" s="273"/>
      <c r="C345" s="273"/>
      <c r="D345" s="273" t="s">
        <v>1440</v>
      </c>
      <c r="E345" s="417">
        <v>961456316.95999932</v>
      </c>
      <c r="F345" s="418">
        <v>8.8830990449694586E-2</v>
      </c>
      <c r="G345" s="417">
        <v>214411.73</v>
      </c>
      <c r="H345" s="418">
        <v>1.9809954965145762E-5</v>
      </c>
      <c r="I345" s="417">
        <v>0</v>
      </c>
      <c r="J345" s="418">
        <v>0</v>
      </c>
      <c r="K345" s="417">
        <v>0</v>
      </c>
      <c r="L345" s="418">
        <v>0</v>
      </c>
      <c r="M345" s="327">
        <v>961670728.68999934</v>
      </c>
    </row>
    <row r="346" spans="1:13" ht="20" x14ac:dyDescent="0.4">
      <c r="A346" s="392" t="s">
        <v>1441</v>
      </c>
      <c r="B346" s="273"/>
      <c r="C346" s="273"/>
      <c r="D346" s="273" t="s">
        <v>1442</v>
      </c>
      <c r="E346" s="417">
        <v>1114476530.7599978</v>
      </c>
      <c r="F346" s="418">
        <v>0.10296885288910006</v>
      </c>
      <c r="G346" s="417">
        <v>1634328.83</v>
      </c>
      <c r="H346" s="418">
        <v>1.5099911054558145E-4</v>
      </c>
      <c r="I346" s="417">
        <v>0</v>
      </c>
      <c r="J346" s="418">
        <v>0</v>
      </c>
      <c r="K346" s="417">
        <v>0</v>
      </c>
      <c r="L346" s="418">
        <v>0</v>
      </c>
      <c r="M346" s="327">
        <v>1116110859.5899978</v>
      </c>
    </row>
    <row r="347" spans="1:13" ht="20" x14ac:dyDescent="0.4">
      <c r="A347" s="392" t="s">
        <v>1443</v>
      </c>
      <c r="B347" s="273"/>
      <c r="C347" s="273"/>
      <c r="D347" s="273" t="s">
        <v>1444</v>
      </c>
      <c r="E347" s="417">
        <v>991293342.94999993</v>
      </c>
      <c r="F347" s="418">
        <v>9.1587696629696E-2</v>
      </c>
      <c r="G347" s="417">
        <v>818659.95</v>
      </c>
      <c r="H347" s="418">
        <v>7.5637730926701063E-5</v>
      </c>
      <c r="I347" s="417">
        <v>611523.29</v>
      </c>
      <c r="J347" s="418">
        <v>5.6499935124994192E-5</v>
      </c>
      <c r="K347" s="417">
        <v>0</v>
      </c>
      <c r="L347" s="418">
        <v>0</v>
      </c>
      <c r="M347" s="327">
        <v>992723526.18999994</v>
      </c>
    </row>
    <row r="348" spans="1:13" ht="20" x14ac:dyDescent="0.4">
      <c r="A348" s="392" t="s">
        <v>1445</v>
      </c>
      <c r="B348" s="273"/>
      <c r="C348" s="273"/>
      <c r="D348" s="273" t="s">
        <v>1446</v>
      </c>
      <c r="E348" s="417">
        <v>820671508.95999849</v>
      </c>
      <c r="F348" s="418">
        <v>7.5823583129877206E-2</v>
      </c>
      <c r="G348" s="417">
        <v>245557.87</v>
      </c>
      <c r="H348" s="418">
        <v>2.2687612967989749E-5</v>
      </c>
      <c r="I348" s="417">
        <v>0</v>
      </c>
      <c r="J348" s="418">
        <v>0</v>
      </c>
      <c r="K348" s="417">
        <v>0</v>
      </c>
      <c r="L348" s="418">
        <v>0</v>
      </c>
      <c r="M348" s="327">
        <v>820917066.82999849</v>
      </c>
    </row>
    <row r="349" spans="1:13" ht="20" x14ac:dyDescent="0.4">
      <c r="A349" s="392" t="s">
        <v>1447</v>
      </c>
      <c r="B349" s="273"/>
      <c r="C349" s="273"/>
      <c r="D349" s="273" t="s">
        <v>1448</v>
      </c>
      <c r="E349" s="417">
        <v>833830383.17000055</v>
      </c>
      <c r="F349" s="418">
        <v>7.7039359456536935E-2</v>
      </c>
      <c r="G349" s="417">
        <v>656167.46</v>
      </c>
      <c r="H349" s="418">
        <v>6.0624704778017889E-5</v>
      </c>
      <c r="I349" s="417">
        <v>0</v>
      </c>
      <c r="J349" s="418">
        <v>0</v>
      </c>
      <c r="K349" s="417">
        <v>0</v>
      </c>
      <c r="L349" s="418">
        <v>0</v>
      </c>
      <c r="M349" s="327">
        <v>834486550.63000059</v>
      </c>
    </row>
    <row r="350" spans="1:13" ht="20" x14ac:dyDescent="0.4">
      <c r="A350" s="392" t="s">
        <v>1449</v>
      </c>
      <c r="B350" s="273"/>
      <c r="C350" s="273"/>
      <c r="D350" s="273" t="s">
        <v>1450</v>
      </c>
      <c r="E350" s="417">
        <v>216856767.11999989</v>
      </c>
      <c r="F350" s="418">
        <v>2.0035857135867984E-2</v>
      </c>
      <c r="G350" s="417">
        <v>0</v>
      </c>
      <c r="H350" s="418">
        <v>0</v>
      </c>
      <c r="I350" s="417">
        <v>0</v>
      </c>
      <c r="J350" s="418">
        <v>0</v>
      </c>
      <c r="K350" s="417">
        <v>0</v>
      </c>
      <c r="L350" s="418">
        <v>0</v>
      </c>
      <c r="M350" s="327">
        <v>216856767.11999989</v>
      </c>
    </row>
    <row r="351" spans="1:13" ht="20.5" thickBot="1" x14ac:dyDescent="0.45">
      <c r="B351" s="317" t="s">
        <v>1465</v>
      </c>
      <c r="C351" s="317"/>
      <c r="D351" s="273"/>
      <c r="E351" s="404">
        <v>10810024016.360008</v>
      </c>
      <c r="F351" s="420">
        <v>0.99876107028396177</v>
      </c>
      <c r="G351" s="404">
        <v>8530267.4600000009</v>
      </c>
      <c r="H351" s="420">
        <v>7.8812952175353604E-4</v>
      </c>
      <c r="I351" s="404">
        <v>1846674.2000000002</v>
      </c>
      <c r="J351" s="420">
        <v>1.7061815012311396E-4</v>
      </c>
      <c r="K351" s="404">
        <v>3032531.72</v>
      </c>
      <c r="L351" s="420">
        <v>2.8018204416137125E-4</v>
      </c>
      <c r="M351" s="404">
        <v>10823433489.740009</v>
      </c>
    </row>
    <row r="352" spans="1:13" ht="20.5" thickTop="1" x14ac:dyDescent="0.4">
      <c r="B352" s="317"/>
      <c r="C352" s="317"/>
      <c r="D352" s="273"/>
      <c r="E352" s="402"/>
      <c r="F352" s="421"/>
      <c r="G352" s="402"/>
      <c r="H352" s="421"/>
      <c r="I352" s="402"/>
      <c r="J352" s="421"/>
      <c r="K352" s="402"/>
      <c r="L352" s="421"/>
      <c r="M352" s="402"/>
    </row>
    <row r="353" spans="1:13" ht="20" x14ac:dyDescent="0.4">
      <c r="B353" s="317" t="s">
        <v>655</v>
      </c>
      <c r="C353" s="317"/>
      <c r="D353" s="273"/>
      <c r="E353" s="273"/>
      <c r="F353" s="273"/>
      <c r="G353" s="273"/>
      <c r="H353" s="273"/>
      <c r="I353" s="273"/>
      <c r="J353" s="273"/>
      <c r="K353" s="273"/>
      <c r="L353" s="273"/>
      <c r="M353" s="273"/>
    </row>
    <row r="354" spans="1:13" ht="20" x14ac:dyDescent="0.4">
      <c r="A354" s="392" t="s">
        <v>1429</v>
      </c>
      <c r="B354" s="317"/>
      <c r="C354" s="317"/>
      <c r="D354" s="273" t="s">
        <v>1430</v>
      </c>
      <c r="E354" s="417">
        <v>703419727.13000214</v>
      </c>
      <c r="F354" s="418">
        <v>2.2517900633969311E-2</v>
      </c>
      <c r="G354" s="417">
        <v>175019.48</v>
      </c>
      <c r="H354" s="418">
        <v>5.6027306423844612E-6</v>
      </c>
      <c r="I354" s="417">
        <v>0</v>
      </c>
      <c r="J354" s="418">
        <v>0</v>
      </c>
      <c r="K354" s="417">
        <v>110498.08</v>
      </c>
      <c r="L354" s="418">
        <v>3.5372689870901775E-6</v>
      </c>
      <c r="M354" s="327">
        <v>703705244.6900022</v>
      </c>
    </row>
    <row r="355" spans="1:13" ht="20" x14ac:dyDescent="0.4">
      <c r="A355" s="394" t="s">
        <v>1431</v>
      </c>
      <c r="B355" s="273"/>
      <c r="C355" s="273"/>
      <c r="D355" s="273" t="s">
        <v>1432</v>
      </c>
      <c r="E355" s="417">
        <v>1573906574.8699977</v>
      </c>
      <c r="F355" s="418">
        <v>5.0383960661261877E-2</v>
      </c>
      <c r="G355" s="417">
        <v>1752190.9499999997</v>
      </c>
      <c r="H355" s="418">
        <v>5.609120725803629E-5</v>
      </c>
      <c r="I355" s="417">
        <v>0</v>
      </c>
      <c r="J355" s="418">
        <v>0</v>
      </c>
      <c r="K355" s="417">
        <v>588403.89</v>
      </c>
      <c r="L355" s="418">
        <v>1.8836009023688196E-5</v>
      </c>
      <c r="M355" s="327">
        <v>1576247169.7099979</v>
      </c>
    </row>
    <row r="356" spans="1:13" ht="20" x14ac:dyDescent="0.4">
      <c r="A356" s="394" t="s">
        <v>1433</v>
      </c>
      <c r="B356" s="273"/>
      <c r="C356" s="273"/>
      <c r="D356" s="273" t="s">
        <v>1434</v>
      </c>
      <c r="E356" s="417">
        <v>3478008895.7900157</v>
      </c>
      <c r="F356" s="418">
        <v>0.1113381608431728</v>
      </c>
      <c r="G356" s="417">
        <v>3957703.76</v>
      </c>
      <c r="H356" s="418">
        <v>1.2669417215519207E-4</v>
      </c>
      <c r="I356" s="417">
        <v>1279511.6200000001</v>
      </c>
      <c r="J356" s="418">
        <v>4.0959777509686251E-5</v>
      </c>
      <c r="K356" s="417">
        <v>1464732.04</v>
      </c>
      <c r="L356" s="418">
        <v>4.6889061054176957E-5</v>
      </c>
      <c r="M356" s="327">
        <v>3484710843.2100158</v>
      </c>
    </row>
    <row r="357" spans="1:13" ht="20" x14ac:dyDescent="0.4">
      <c r="A357" s="394" t="s">
        <v>1435</v>
      </c>
      <c r="B357" s="273"/>
      <c r="C357" s="273"/>
      <c r="D357" s="273" t="s">
        <v>1436</v>
      </c>
      <c r="E357" s="417">
        <v>6496841556.2899599</v>
      </c>
      <c r="F357" s="418">
        <v>0.20797715354966492</v>
      </c>
      <c r="G357" s="417">
        <v>7753502.0599999987</v>
      </c>
      <c r="H357" s="418">
        <v>2.4820542020438543E-4</v>
      </c>
      <c r="I357" s="417">
        <v>2172026.44</v>
      </c>
      <c r="J357" s="418">
        <v>6.953099787210677E-5</v>
      </c>
      <c r="K357" s="417">
        <v>3238437.6999999997</v>
      </c>
      <c r="L357" s="418">
        <v>1.0366899807520314E-4</v>
      </c>
      <c r="M357" s="327">
        <v>6510005522.4899597</v>
      </c>
    </row>
    <row r="358" spans="1:13" ht="20" x14ac:dyDescent="0.4">
      <c r="A358" s="392" t="s">
        <v>1437</v>
      </c>
      <c r="B358" s="273"/>
      <c r="C358" s="273"/>
      <c r="D358" s="273" t="s">
        <v>1438</v>
      </c>
      <c r="E358" s="417">
        <v>3710264867.4600124</v>
      </c>
      <c r="F358" s="418">
        <v>0.11877314836200366</v>
      </c>
      <c r="G358" s="417">
        <v>3475859.3499999996</v>
      </c>
      <c r="H358" s="418">
        <v>1.1126934949677335E-4</v>
      </c>
      <c r="I358" s="417">
        <v>1712549.65</v>
      </c>
      <c r="J358" s="418">
        <v>5.4822208365947514E-5</v>
      </c>
      <c r="K358" s="417">
        <v>2371897.89</v>
      </c>
      <c r="L358" s="418">
        <v>7.5929290779003846E-5</v>
      </c>
      <c r="M358" s="327">
        <v>3717825174.3500123</v>
      </c>
    </row>
    <row r="359" spans="1:13" ht="20" x14ac:dyDescent="0.4">
      <c r="A359" s="392" t="s">
        <v>1439</v>
      </c>
      <c r="B359" s="273"/>
      <c r="C359" s="273"/>
      <c r="D359" s="273" t="s">
        <v>1440</v>
      </c>
      <c r="E359" s="417">
        <v>3102401577.7599931</v>
      </c>
      <c r="F359" s="418">
        <v>9.9314204251422816E-2</v>
      </c>
      <c r="G359" s="417">
        <v>2789701.8699999996</v>
      </c>
      <c r="H359" s="418">
        <v>8.930404861313855E-5</v>
      </c>
      <c r="I359" s="417">
        <v>232179.07</v>
      </c>
      <c r="J359" s="418">
        <v>7.4325257394738394E-6</v>
      </c>
      <c r="K359" s="417">
        <v>959217.14</v>
      </c>
      <c r="L359" s="418">
        <v>3.0706497716587807E-5</v>
      </c>
      <c r="M359" s="327">
        <v>3106382675.839993</v>
      </c>
    </row>
    <row r="360" spans="1:13" ht="20" x14ac:dyDescent="0.4">
      <c r="A360" s="392" t="s">
        <v>1441</v>
      </c>
      <c r="B360" s="273"/>
      <c r="C360" s="273"/>
      <c r="D360" s="273" t="s">
        <v>1442</v>
      </c>
      <c r="E360" s="417">
        <v>3074097471.1999898</v>
      </c>
      <c r="F360" s="418">
        <v>9.8408132052322211E-2</v>
      </c>
      <c r="G360" s="417">
        <v>3842255.49</v>
      </c>
      <c r="H360" s="418">
        <v>1.2299843748646107E-4</v>
      </c>
      <c r="I360" s="417">
        <v>725081.23</v>
      </c>
      <c r="J360" s="418">
        <v>2.3211329536225424E-5</v>
      </c>
      <c r="K360" s="417">
        <v>115672.57</v>
      </c>
      <c r="L360" s="418">
        <v>3.7029149693643336E-6</v>
      </c>
      <c r="M360" s="327">
        <v>3078780480.4899898</v>
      </c>
    </row>
    <row r="361" spans="1:13" ht="20" x14ac:dyDescent="0.4">
      <c r="A361" s="392" t="s">
        <v>1443</v>
      </c>
      <c r="B361" s="273"/>
      <c r="C361" s="273"/>
      <c r="D361" s="273" t="s">
        <v>1444</v>
      </c>
      <c r="E361" s="417">
        <v>2955178504.7499957</v>
      </c>
      <c r="F361" s="418">
        <v>9.4601293309057338E-2</v>
      </c>
      <c r="G361" s="417">
        <v>2178805.6399999997</v>
      </c>
      <c r="H361" s="418">
        <v>6.9748013895527995E-5</v>
      </c>
      <c r="I361" s="417">
        <v>0</v>
      </c>
      <c r="J361" s="418">
        <v>0</v>
      </c>
      <c r="K361" s="417">
        <v>892469.54</v>
      </c>
      <c r="L361" s="418">
        <v>2.8569770857236947E-5</v>
      </c>
      <c r="M361" s="327">
        <v>2958249779.9299955</v>
      </c>
    </row>
    <row r="362" spans="1:13" ht="20" x14ac:dyDescent="0.4">
      <c r="A362" s="392" t="s">
        <v>1445</v>
      </c>
      <c r="B362" s="273"/>
      <c r="C362" s="273"/>
      <c r="D362" s="273" t="s">
        <v>1446</v>
      </c>
      <c r="E362" s="417">
        <v>2595011300.9999828</v>
      </c>
      <c r="F362" s="418">
        <v>8.3071606277464488E-2</v>
      </c>
      <c r="G362" s="417">
        <v>1375250.53</v>
      </c>
      <c r="H362" s="418">
        <v>4.4024575352334898E-5</v>
      </c>
      <c r="I362" s="417">
        <v>270464.87</v>
      </c>
      <c r="J362" s="418">
        <v>8.6581323109720684E-6</v>
      </c>
      <c r="K362" s="417">
        <v>0</v>
      </c>
      <c r="L362" s="418">
        <v>0</v>
      </c>
      <c r="M362" s="327">
        <v>2596657016.3999829</v>
      </c>
    </row>
    <row r="363" spans="1:13" ht="20" x14ac:dyDescent="0.4">
      <c r="A363" s="392" t="s">
        <v>1447</v>
      </c>
      <c r="B363" s="273"/>
      <c r="C363" s="273"/>
      <c r="D363" s="273" t="s">
        <v>1448</v>
      </c>
      <c r="E363" s="417">
        <v>3407328543.2199965</v>
      </c>
      <c r="F363" s="418">
        <v>0.10907553855016527</v>
      </c>
      <c r="G363" s="417">
        <v>612365.26</v>
      </c>
      <c r="H363" s="418">
        <v>1.9603061365133341E-5</v>
      </c>
      <c r="I363" s="417">
        <v>1667015.6</v>
      </c>
      <c r="J363" s="418">
        <v>5.3364570523537829E-5</v>
      </c>
      <c r="K363" s="417">
        <v>648620.47</v>
      </c>
      <c r="L363" s="418">
        <v>2.0763664607772866E-5</v>
      </c>
      <c r="M363" s="327">
        <v>3410256544.5499964</v>
      </c>
    </row>
    <row r="364" spans="1:13" ht="20" x14ac:dyDescent="0.4">
      <c r="A364" s="392" t="s">
        <v>1449</v>
      </c>
      <c r="B364" s="273"/>
      <c r="C364" s="273"/>
      <c r="D364" s="273" t="s">
        <v>1450</v>
      </c>
      <c r="E364" s="417">
        <v>95425891.289999977</v>
      </c>
      <c r="F364" s="418">
        <v>3.0547774750978082E-3</v>
      </c>
      <c r="G364" s="417">
        <v>0</v>
      </c>
      <c r="H364" s="418">
        <v>0</v>
      </c>
      <c r="I364" s="417">
        <v>0</v>
      </c>
      <c r="J364" s="418">
        <v>0</v>
      </c>
      <c r="K364" s="417">
        <v>0</v>
      </c>
      <c r="L364" s="418">
        <v>0</v>
      </c>
      <c r="M364" s="327">
        <v>95425891.289999977</v>
      </c>
    </row>
    <row r="365" spans="1:13" ht="20.5" thickBot="1" x14ac:dyDescent="0.45">
      <c r="B365" s="317" t="s">
        <v>1466</v>
      </c>
      <c r="C365" s="317"/>
      <c r="D365" s="273"/>
      <c r="E365" s="383">
        <v>31191884910.759945</v>
      </c>
      <c r="F365" s="422">
        <v>0.99851587596560254</v>
      </c>
      <c r="G365" s="383">
        <v>27912654.390000004</v>
      </c>
      <c r="H365" s="422">
        <v>8.935410164693674E-4</v>
      </c>
      <c r="I365" s="383">
        <v>8058828.4800000004</v>
      </c>
      <c r="J365" s="422">
        <v>2.5797954185794971E-4</v>
      </c>
      <c r="K365" s="383">
        <v>10389949.320000002</v>
      </c>
      <c r="L365" s="382">
        <v>3.3260347607012435E-4</v>
      </c>
      <c r="M365" s="383">
        <v>31238246342.949947</v>
      </c>
    </row>
    <row r="366" spans="1:13" ht="20.5" thickTop="1" x14ac:dyDescent="0.4">
      <c r="B366" s="317" t="s">
        <v>1467</v>
      </c>
      <c r="C366" s="317"/>
      <c r="D366" s="273"/>
      <c r="E366" s="273"/>
      <c r="F366" s="273"/>
      <c r="G366" s="273"/>
      <c r="H366" s="273"/>
      <c r="I366" s="273"/>
      <c r="J366" s="273"/>
      <c r="K366" s="273"/>
      <c r="L366" s="273"/>
      <c r="M366" s="273"/>
    </row>
    <row r="367" spans="1:13" ht="20" x14ac:dyDescent="0.4">
      <c r="A367" s="392" t="s">
        <v>1429</v>
      </c>
      <c r="B367" s="273"/>
      <c r="C367" s="273"/>
      <c r="D367" s="273" t="s">
        <v>1430</v>
      </c>
      <c r="E367" s="417">
        <v>82633787.230000049</v>
      </c>
      <c r="F367" s="418">
        <v>9.9438821029557475E-3</v>
      </c>
      <c r="G367" s="417">
        <v>132184.47</v>
      </c>
      <c r="H367" s="418">
        <v>1.5906650652028817E-5</v>
      </c>
      <c r="I367" s="417">
        <v>0</v>
      </c>
      <c r="J367" s="418">
        <v>0</v>
      </c>
      <c r="K367" s="417">
        <v>151833.89000000001</v>
      </c>
      <c r="L367" s="418">
        <v>1.8271198162451097E-5</v>
      </c>
      <c r="M367" s="327">
        <v>82917805.590000048</v>
      </c>
    </row>
    <row r="368" spans="1:13" ht="20" x14ac:dyDescent="0.4">
      <c r="A368" s="394" t="s">
        <v>1431</v>
      </c>
      <c r="B368" s="273"/>
      <c r="C368" s="273"/>
      <c r="D368" s="273" t="s">
        <v>1432</v>
      </c>
      <c r="E368" s="417">
        <v>156950606.36000004</v>
      </c>
      <c r="F368" s="418">
        <v>1.888692722369438E-2</v>
      </c>
      <c r="G368" s="417">
        <v>0</v>
      </c>
      <c r="H368" s="418">
        <v>0</v>
      </c>
      <c r="I368" s="417">
        <v>0</v>
      </c>
      <c r="J368" s="418">
        <v>0</v>
      </c>
      <c r="K368" s="417">
        <v>89178.59</v>
      </c>
      <c r="L368" s="418">
        <v>1.0731462453724787E-5</v>
      </c>
      <c r="M368" s="327">
        <v>157039784.95000005</v>
      </c>
    </row>
    <row r="369" spans="1:13" ht="20" x14ac:dyDescent="0.4">
      <c r="A369" s="394" t="s">
        <v>1433</v>
      </c>
      <c r="B369" s="273"/>
      <c r="C369" s="273"/>
      <c r="D369" s="273" t="s">
        <v>1434</v>
      </c>
      <c r="E369" s="417">
        <v>369423049.49000019</v>
      </c>
      <c r="F369" s="418">
        <v>4.4455172313696049E-2</v>
      </c>
      <c r="G369" s="417">
        <v>594943.25</v>
      </c>
      <c r="H369" s="418">
        <v>7.1593542233309594E-5</v>
      </c>
      <c r="I369" s="417">
        <v>125084.55</v>
      </c>
      <c r="J369" s="418">
        <v>1.5052269293179686E-5</v>
      </c>
      <c r="K369" s="417">
        <v>498136.21</v>
      </c>
      <c r="L369" s="418">
        <v>5.9944096833732921E-5</v>
      </c>
      <c r="M369" s="327">
        <v>370641213.50000018</v>
      </c>
    </row>
    <row r="370" spans="1:13" ht="20" x14ac:dyDescent="0.4">
      <c r="A370" s="394" t="s">
        <v>1435</v>
      </c>
      <c r="B370" s="273"/>
      <c r="C370" s="273"/>
      <c r="D370" s="273" t="s">
        <v>1436</v>
      </c>
      <c r="E370" s="417">
        <v>939535198.70000148</v>
      </c>
      <c r="F370" s="418">
        <v>0.11306062036641221</v>
      </c>
      <c r="G370" s="417">
        <v>2414155.16</v>
      </c>
      <c r="H370" s="418">
        <v>2.9051160661999656E-4</v>
      </c>
      <c r="I370" s="417">
        <v>1128600.8899999999</v>
      </c>
      <c r="J370" s="418">
        <v>1.3581217281272758E-4</v>
      </c>
      <c r="K370" s="417">
        <v>1791928.4000000001</v>
      </c>
      <c r="L370" s="418">
        <v>2.1563485523109455E-4</v>
      </c>
      <c r="M370" s="327">
        <v>944869883.15000141</v>
      </c>
    </row>
    <row r="371" spans="1:13" ht="20" x14ac:dyDescent="0.4">
      <c r="A371" s="392" t="s">
        <v>1437</v>
      </c>
      <c r="B371" s="273"/>
      <c r="C371" s="273"/>
      <c r="D371" s="273" t="s">
        <v>1438</v>
      </c>
      <c r="E371" s="417">
        <v>697491597.78000093</v>
      </c>
      <c r="F371" s="418">
        <v>8.3933878001038048E-2</v>
      </c>
      <c r="G371" s="417">
        <v>1492337.96</v>
      </c>
      <c r="H371" s="418">
        <v>1.7958311278534728E-4</v>
      </c>
      <c r="I371" s="417">
        <v>595506.22</v>
      </c>
      <c r="J371" s="418">
        <v>7.1661288218277197E-5</v>
      </c>
      <c r="K371" s="417">
        <v>5240455.6500000004</v>
      </c>
      <c r="L371" s="418">
        <v>6.3061944630863676E-4</v>
      </c>
      <c r="M371" s="327">
        <v>704819897.61000097</v>
      </c>
    </row>
    <row r="372" spans="1:13" ht="20" x14ac:dyDescent="0.4">
      <c r="A372" s="392" t="s">
        <v>1439</v>
      </c>
      <c r="B372" s="273"/>
      <c r="C372" s="273"/>
      <c r="D372" s="273" t="s">
        <v>1440</v>
      </c>
      <c r="E372" s="417">
        <v>768276821.76000094</v>
      </c>
      <c r="F372" s="418">
        <v>9.2451942408872598E-2</v>
      </c>
      <c r="G372" s="417">
        <v>2938822.1400000006</v>
      </c>
      <c r="H372" s="418">
        <v>3.5364833031768209E-4</v>
      </c>
      <c r="I372" s="417">
        <v>2372490.35</v>
      </c>
      <c r="J372" s="418">
        <v>2.8549779843849718E-4</v>
      </c>
      <c r="K372" s="417">
        <v>1086146.32</v>
      </c>
      <c r="L372" s="418">
        <v>1.3070332747278635E-4</v>
      </c>
      <c r="M372" s="327">
        <v>774674280.57000101</v>
      </c>
    </row>
    <row r="373" spans="1:13" ht="20" x14ac:dyDescent="0.4">
      <c r="A373" s="392" t="s">
        <v>1441</v>
      </c>
      <c r="B373" s="273"/>
      <c r="C373" s="273"/>
      <c r="D373" s="273" t="s">
        <v>1442</v>
      </c>
      <c r="E373" s="417">
        <v>816781741.55999911</v>
      </c>
      <c r="F373" s="418">
        <v>9.8288867231911534E-2</v>
      </c>
      <c r="G373" s="417">
        <v>1903790.12</v>
      </c>
      <c r="H373" s="418">
        <v>2.2909593202305857E-4</v>
      </c>
      <c r="I373" s="417">
        <v>429697.51</v>
      </c>
      <c r="J373" s="418">
        <v>5.1708405515539456E-5</v>
      </c>
      <c r="K373" s="417">
        <v>3402591.73</v>
      </c>
      <c r="L373" s="418">
        <v>4.0945685949788475E-4</v>
      </c>
      <c r="M373" s="327">
        <v>822517820.91999912</v>
      </c>
    </row>
    <row r="374" spans="1:13" ht="20" x14ac:dyDescent="0.4">
      <c r="A374" s="392" t="s">
        <v>1443</v>
      </c>
      <c r="B374" s="273"/>
      <c r="C374" s="273"/>
      <c r="D374" s="273" t="s">
        <v>1444</v>
      </c>
      <c r="E374" s="417">
        <v>1083324108.9299965</v>
      </c>
      <c r="F374" s="418">
        <v>0.13036371174064448</v>
      </c>
      <c r="G374" s="417">
        <v>1372173.35</v>
      </c>
      <c r="H374" s="418">
        <v>1.6512289312408689E-4</v>
      </c>
      <c r="I374" s="417">
        <v>365747.07</v>
      </c>
      <c r="J374" s="418">
        <v>4.4012816857329233E-5</v>
      </c>
      <c r="K374" s="417">
        <v>960723.07000000007</v>
      </c>
      <c r="L374" s="418">
        <v>1.1561030011948173E-4</v>
      </c>
      <c r="M374" s="327">
        <v>1086022752.4199963</v>
      </c>
    </row>
    <row r="375" spans="1:13" ht="20" x14ac:dyDescent="0.4">
      <c r="A375" s="392" t="s">
        <v>1445</v>
      </c>
      <c r="B375" s="273"/>
      <c r="C375" s="273"/>
      <c r="D375" s="273" t="s">
        <v>1446</v>
      </c>
      <c r="E375" s="417">
        <v>1488923813.9599998</v>
      </c>
      <c r="F375" s="418">
        <v>0.17917226551763657</v>
      </c>
      <c r="G375" s="417">
        <v>1566119.0599999998</v>
      </c>
      <c r="H375" s="418">
        <v>1.8846169120248209E-4</v>
      </c>
      <c r="I375" s="417">
        <v>1298848.6800000002</v>
      </c>
      <c r="J375" s="418">
        <v>1.5629924001366252E-4</v>
      </c>
      <c r="K375" s="417">
        <v>1116825.53</v>
      </c>
      <c r="L375" s="418">
        <v>1.3439516415942758E-4</v>
      </c>
      <c r="M375" s="327">
        <v>1492905607.2299998</v>
      </c>
    </row>
    <row r="376" spans="1:13" ht="20" x14ac:dyDescent="0.4">
      <c r="A376" s="392" t="s">
        <v>1447</v>
      </c>
      <c r="B376" s="273"/>
      <c r="C376" s="273"/>
      <c r="D376" s="273" t="s">
        <v>1448</v>
      </c>
      <c r="E376" s="417">
        <v>1737934915.4800041</v>
      </c>
      <c r="F376" s="418">
        <v>0.2091374543204936</v>
      </c>
      <c r="G376" s="417">
        <v>2022746.13</v>
      </c>
      <c r="H376" s="418">
        <v>2.4341071267792099E-4</v>
      </c>
      <c r="I376" s="417">
        <v>657417.36</v>
      </c>
      <c r="J376" s="418">
        <v>7.9111474124752055E-5</v>
      </c>
      <c r="K376" s="417">
        <v>796601.81</v>
      </c>
      <c r="L376" s="418">
        <v>9.5860479679979338E-5</v>
      </c>
      <c r="M376" s="327">
        <v>1741411680.780004</v>
      </c>
    </row>
    <row r="377" spans="1:13" ht="20" x14ac:dyDescent="0.4">
      <c r="A377" s="392" t="s">
        <v>1449</v>
      </c>
      <c r="B377" s="273"/>
      <c r="C377" s="273"/>
      <c r="D377" s="273" t="s">
        <v>1450</v>
      </c>
      <c r="E377" s="417">
        <v>132192040.37</v>
      </c>
      <c r="F377" s="418">
        <v>1.5907561645815735E-2</v>
      </c>
      <c r="G377" s="417">
        <v>0</v>
      </c>
      <c r="H377" s="418">
        <v>0</v>
      </c>
      <c r="I377" s="417">
        <v>0</v>
      </c>
      <c r="J377" s="418">
        <v>0</v>
      </c>
      <c r="K377" s="417">
        <v>0</v>
      </c>
      <c r="L377" s="418">
        <v>0</v>
      </c>
      <c r="M377" s="327">
        <v>132192040.37</v>
      </c>
    </row>
    <row r="378" spans="1:13" ht="20.5" thickBot="1" x14ac:dyDescent="0.45">
      <c r="B378" s="317" t="s">
        <v>1468</v>
      </c>
      <c r="C378" s="317"/>
      <c r="D378" s="273"/>
      <c r="E378" s="404">
        <v>8273467681.6200037</v>
      </c>
      <c r="F378" s="420">
        <v>0.99560228287317099</v>
      </c>
      <c r="G378" s="404">
        <v>14437271.640000001</v>
      </c>
      <c r="H378" s="420">
        <v>1.7373344716359127E-3</v>
      </c>
      <c r="I378" s="404">
        <v>6973392.6299999999</v>
      </c>
      <c r="J378" s="420">
        <v>8.3915546527396493E-4</v>
      </c>
      <c r="K378" s="404">
        <v>15134421.200000001</v>
      </c>
      <c r="L378" s="410">
        <v>1.8212271899191999E-3</v>
      </c>
      <c r="M378" s="404">
        <v>8310012767.090003</v>
      </c>
    </row>
    <row r="379" spans="1:13" ht="20.5" thickTop="1" x14ac:dyDescent="0.4">
      <c r="B379" s="317" t="s">
        <v>659</v>
      </c>
      <c r="C379" s="317"/>
      <c r="D379" s="273"/>
      <c r="E379" s="273"/>
      <c r="F379" s="273"/>
      <c r="G379" s="273"/>
      <c r="H379" s="273"/>
      <c r="I379" s="273"/>
      <c r="J379" s="273"/>
      <c r="K379" s="273"/>
      <c r="L379" s="273"/>
      <c r="M379" s="273"/>
    </row>
    <row r="380" spans="1:13" ht="20" x14ac:dyDescent="0.4">
      <c r="A380" s="392" t="s">
        <v>1429</v>
      </c>
      <c r="B380" s="317"/>
      <c r="C380" s="317"/>
      <c r="D380" s="273" t="s">
        <v>1430</v>
      </c>
      <c r="E380" s="417">
        <v>47375408.799999975</v>
      </c>
      <c r="F380" s="418">
        <v>1.0233412662979849E-2</v>
      </c>
      <c r="G380" s="417">
        <v>640060.49</v>
      </c>
      <c r="H380" s="418">
        <v>1.3825744810119911E-4</v>
      </c>
      <c r="I380" s="417">
        <v>24813.3</v>
      </c>
      <c r="J380" s="418">
        <v>5.3598426876332946E-6</v>
      </c>
      <c r="K380" s="417">
        <v>26779.3</v>
      </c>
      <c r="L380" s="418">
        <v>5.784512148119689E-6</v>
      </c>
      <c r="M380" s="327">
        <v>48067061.889999971</v>
      </c>
    </row>
    <row r="381" spans="1:13" ht="20" x14ac:dyDescent="0.4">
      <c r="A381" s="394" t="s">
        <v>1431</v>
      </c>
      <c r="B381" s="273"/>
      <c r="C381" s="273"/>
      <c r="D381" s="273" t="s">
        <v>1432</v>
      </c>
      <c r="E381" s="417">
        <v>93495115.679999948</v>
      </c>
      <c r="F381" s="418">
        <v>2.0195585113905717E-2</v>
      </c>
      <c r="G381" s="417">
        <v>99187.66</v>
      </c>
      <c r="H381" s="418">
        <v>2.1425213661804655E-5</v>
      </c>
      <c r="I381" s="417">
        <v>498651.79</v>
      </c>
      <c r="J381" s="418">
        <v>1.0771220072730162E-4</v>
      </c>
      <c r="K381" s="417">
        <v>250089.77000000002</v>
      </c>
      <c r="L381" s="418">
        <v>5.4021102593624897E-5</v>
      </c>
      <c r="M381" s="327">
        <v>94343044.899999946</v>
      </c>
    </row>
    <row r="382" spans="1:13" ht="20" x14ac:dyDescent="0.4">
      <c r="A382" s="394" t="s">
        <v>1433</v>
      </c>
      <c r="B382" s="273"/>
      <c r="C382" s="273"/>
      <c r="D382" s="273" t="s">
        <v>1434</v>
      </c>
      <c r="E382" s="417">
        <v>233438173.28000048</v>
      </c>
      <c r="F382" s="418">
        <v>5.0424243694683277E-2</v>
      </c>
      <c r="G382" s="417">
        <v>702897.72</v>
      </c>
      <c r="H382" s="418">
        <v>1.5183072000484076E-4</v>
      </c>
      <c r="I382" s="417">
        <v>211251.51</v>
      </c>
      <c r="J382" s="418">
        <v>4.5631772522195428E-5</v>
      </c>
      <c r="K382" s="417">
        <v>364120.43000000005</v>
      </c>
      <c r="L382" s="418">
        <v>7.8652505880047845E-5</v>
      </c>
      <c r="M382" s="327">
        <v>234716442.94000047</v>
      </c>
    </row>
    <row r="383" spans="1:13" ht="20" x14ac:dyDescent="0.4">
      <c r="A383" s="394" t="s">
        <v>1435</v>
      </c>
      <c r="B383" s="273"/>
      <c r="C383" s="273"/>
      <c r="D383" s="273" t="s">
        <v>1436</v>
      </c>
      <c r="E383" s="417">
        <v>554197742.87000024</v>
      </c>
      <c r="F383" s="418">
        <v>0.11971050685014277</v>
      </c>
      <c r="G383" s="417">
        <v>1852629.92</v>
      </c>
      <c r="H383" s="418">
        <v>4.0018074700272257E-4</v>
      </c>
      <c r="I383" s="417">
        <v>1033103.6699999999</v>
      </c>
      <c r="J383" s="418">
        <v>2.2315746600478855E-4</v>
      </c>
      <c r="K383" s="417">
        <v>1069902.7</v>
      </c>
      <c r="L383" s="418">
        <v>2.3110630843435249E-4</v>
      </c>
      <c r="M383" s="327">
        <v>558153379.16000021</v>
      </c>
    </row>
    <row r="384" spans="1:13" ht="20" x14ac:dyDescent="0.4">
      <c r="A384" s="392" t="s">
        <v>1437</v>
      </c>
      <c r="B384" s="273"/>
      <c r="C384" s="273"/>
      <c r="D384" s="273" t="s">
        <v>1438</v>
      </c>
      <c r="E384" s="417">
        <v>469555880.61000007</v>
      </c>
      <c r="F384" s="418">
        <v>0.10142728508996067</v>
      </c>
      <c r="G384" s="417">
        <v>2001273.29</v>
      </c>
      <c r="H384" s="418">
        <v>4.3228873262977219E-4</v>
      </c>
      <c r="I384" s="417">
        <v>651358.51</v>
      </c>
      <c r="J384" s="418">
        <v>1.4069789777462966E-4</v>
      </c>
      <c r="K384" s="417">
        <v>952745.05999999994</v>
      </c>
      <c r="L384" s="418">
        <v>2.0579945605863565E-4</v>
      </c>
      <c r="M384" s="327">
        <v>473161257.47000009</v>
      </c>
    </row>
    <row r="385" spans="1:13" ht="20" x14ac:dyDescent="0.4">
      <c r="A385" s="392" t="s">
        <v>1439</v>
      </c>
      <c r="B385" s="273"/>
      <c r="C385" s="273"/>
      <c r="D385" s="273" t="s">
        <v>1440</v>
      </c>
      <c r="E385" s="417">
        <v>604449318.7899996</v>
      </c>
      <c r="F385" s="418">
        <v>0.13056519130311187</v>
      </c>
      <c r="G385" s="417">
        <v>1052763.27</v>
      </c>
      <c r="H385" s="418">
        <v>2.2740407420691387E-4</v>
      </c>
      <c r="I385" s="417">
        <v>1177070.96</v>
      </c>
      <c r="J385" s="418">
        <v>2.5425538633642048E-4</v>
      </c>
      <c r="K385" s="417">
        <v>584529.34</v>
      </c>
      <c r="L385" s="418">
        <v>1.2626233949962785E-4</v>
      </c>
      <c r="M385" s="327">
        <v>607263682.35999966</v>
      </c>
    </row>
    <row r="386" spans="1:13" ht="20" x14ac:dyDescent="0.4">
      <c r="A386" s="392" t="s">
        <v>1441</v>
      </c>
      <c r="B386" s="273"/>
      <c r="C386" s="273"/>
      <c r="D386" s="273" t="s">
        <v>1442</v>
      </c>
      <c r="E386" s="417">
        <v>701407448.95999837</v>
      </c>
      <c r="F386" s="418">
        <v>0.15150881125685703</v>
      </c>
      <c r="G386" s="417">
        <v>640908.11</v>
      </c>
      <c r="H386" s="418">
        <v>1.3844053982454472E-4</v>
      </c>
      <c r="I386" s="417">
        <v>474150.06</v>
      </c>
      <c r="J386" s="418">
        <v>1.024196592928747E-4</v>
      </c>
      <c r="K386" s="417">
        <v>1074183.0999999999</v>
      </c>
      <c r="L386" s="418">
        <v>2.3203090414069324E-4</v>
      </c>
      <c r="M386" s="327">
        <v>703596690.22999835</v>
      </c>
    </row>
    <row r="387" spans="1:13" ht="20" x14ac:dyDescent="0.4">
      <c r="A387" s="392" t="s">
        <v>1443</v>
      </c>
      <c r="B387" s="273"/>
      <c r="C387" s="273"/>
      <c r="D387" s="273" t="s">
        <v>1444</v>
      </c>
      <c r="E387" s="417">
        <v>784509417.14999723</v>
      </c>
      <c r="F387" s="418">
        <v>0.16945940535482465</v>
      </c>
      <c r="G387" s="417">
        <v>1892032.4300000002</v>
      </c>
      <c r="H387" s="418">
        <v>4.0869195893736645E-4</v>
      </c>
      <c r="I387" s="417">
        <v>574659.48</v>
      </c>
      <c r="J387" s="418">
        <v>1.2413038216428898E-4</v>
      </c>
      <c r="K387" s="417">
        <v>215479.87</v>
      </c>
      <c r="L387" s="418">
        <v>4.6545127232237267E-5</v>
      </c>
      <c r="M387" s="327">
        <v>787191588.92999721</v>
      </c>
    </row>
    <row r="388" spans="1:13" ht="20" x14ac:dyDescent="0.4">
      <c r="A388" s="392" t="s">
        <v>1445</v>
      </c>
      <c r="B388" s="273"/>
      <c r="C388" s="273"/>
      <c r="D388" s="273" t="s">
        <v>1446</v>
      </c>
      <c r="E388" s="417">
        <v>664311192.20000196</v>
      </c>
      <c r="F388" s="418">
        <v>0.14349576581213044</v>
      </c>
      <c r="G388" s="417">
        <v>0</v>
      </c>
      <c r="H388" s="418">
        <v>0</v>
      </c>
      <c r="I388" s="417">
        <v>0</v>
      </c>
      <c r="J388" s="418">
        <v>0</v>
      </c>
      <c r="K388" s="417">
        <v>404999.29000000004</v>
      </c>
      <c r="L388" s="418">
        <v>8.7482619522722741E-5</v>
      </c>
      <c r="M388" s="327">
        <v>664716191.49000192</v>
      </c>
    </row>
    <row r="389" spans="1:13" ht="20" x14ac:dyDescent="0.4">
      <c r="A389" s="392" t="s">
        <v>1447</v>
      </c>
      <c r="B389" s="273"/>
      <c r="C389" s="273"/>
      <c r="D389" s="273" t="s">
        <v>1448</v>
      </c>
      <c r="E389" s="417">
        <v>457645998.03000063</v>
      </c>
      <c r="F389" s="418">
        <v>9.8854668910049848E-2</v>
      </c>
      <c r="G389" s="417">
        <v>0</v>
      </c>
      <c r="H389" s="418">
        <v>0</v>
      </c>
      <c r="I389" s="417">
        <v>0</v>
      </c>
      <c r="J389" s="418">
        <v>0</v>
      </c>
      <c r="K389" s="417">
        <v>627549.71</v>
      </c>
      <c r="L389" s="418">
        <v>1.3555503396444225E-4</v>
      </c>
      <c r="M389" s="327">
        <v>458273547.74000061</v>
      </c>
    </row>
    <row r="390" spans="1:13" ht="20" x14ac:dyDescent="0.4">
      <c r="A390" s="392" t="s">
        <v>1449</v>
      </c>
      <c r="B390" s="273"/>
      <c r="C390" s="273"/>
      <c r="D390" s="273" t="s">
        <v>1450</v>
      </c>
      <c r="E390" s="417">
        <v>0</v>
      </c>
      <c r="F390" s="418">
        <v>0</v>
      </c>
      <c r="G390" s="417">
        <v>0</v>
      </c>
      <c r="H390" s="418">
        <v>0</v>
      </c>
      <c r="I390" s="417">
        <v>0</v>
      </c>
      <c r="J390" s="418">
        <v>0</v>
      </c>
      <c r="K390" s="417">
        <v>0</v>
      </c>
      <c r="L390" s="418">
        <v>0</v>
      </c>
      <c r="M390" s="327">
        <v>0</v>
      </c>
    </row>
    <row r="391" spans="1:13" ht="20.5" thickBot="1" x14ac:dyDescent="0.45">
      <c r="B391" s="317" t="s">
        <v>1469</v>
      </c>
      <c r="C391" s="317"/>
      <c r="D391" s="273"/>
      <c r="E391" s="404">
        <v>4610385696.3699989</v>
      </c>
      <c r="F391" s="420">
        <v>0.995874876048646</v>
      </c>
      <c r="G391" s="404">
        <v>8881752.8900000006</v>
      </c>
      <c r="H391" s="420">
        <v>1.9185194343691644E-3</v>
      </c>
      <c r="I391" s="404">
        <v>4645059.28</v>
      </c>
      <c r="J391" s="420">
        <v>1.0033646075101328E-3</v>
      </c>
      <c r="K391" s="404">
        <v>5570378.5699999994</v>
      </c>
      <c r="L391" s="420">
        <v>1.2032399094745038E-3</v>
      </c>
      <c r="M391" s="404">
        <v>4629482887.1099987</v>
      </c>
    </row>
    <row r="392" spans="1:13" ht="20.5" thickTop="1" x14ac:dyDescent="0.4">
      <c r="B392" s="317" t="s">
        <v>1470</v>
      </c>
      <c r="C392" s="317"/>
      <c r="D392" s="273"/>
      <c r="E392" s="273"/>
      <c r="F392" s="273"/>
      <c r="G392" s="273"/>
      <c r="H392" s="273"/>
      <c r="I392" s="273"/>
      <c r="J392" s="273"/>
      <c r="K392" s="273"/>
      <c r="L392" s="273"/>
      <c r="M392" s="273"/>
    </row>
    <row r="393" spans="1:13" ht="20" x14ac:dyDescent="0.4">
      <c r="A393" s="392" t="s">
        <v>1429</v>
      </c>
      <c r="B393" s="317"/>
      <c r="C393" s="317"/>
      <c r="D393" s="273" t="s">
        <v>1430</v>
      </c>
      <c r="E393" s="417">
        <v>10343118.209999999</v>
      </c>
      <c r="F393" s="418">
        <v>7.8322065373984812E-3</v>
      </c>
      <c r="G393" s="417">
        <v>57281.39</v>
      </c>
      <c r="H393" s="418">
        <v>4.3375669514780886E-5</v>
      </c>
      <c r="I393" s="417">
        <v>0</v>
      </c>
      <c r="J393" s="418">
        <v>0</v>
      </c>
      <c r="K393" s="417">
        <v>0</v>
      </c>
      <c r="L393" s="418">
        <v>0</v>
      </c>
      <c r="M393" s="327">
        <v>10400399.6</v>
      </c>
    </row>
    <row r="394" spans="1:13" ht="20" x14ac:dyDescent="0.4">
      <c r="A394" s="394" t="s">
        <v>1431</v>
      </c>
      <c r="B394" s="273"/>
      <c r="C394" s="273"/>
      <c r="D394" s="273" t="s">
        <v>1432</v>
      </c>
      <c r="E394" s="417">
        <v>27058185.60000002</v>
      </c>
      <c r="F394" s="418">
        <v>2.0489497832632975E-2</v>
      </c>
      <c r="G394" s="417">
        <v>139543.96</v>
      </c>
      <c r="H394" s="418">
        <v>1.0566804841404517E-4</v>
      </c>
      <c r="I394" s="417">
        <v>0</v>
      </c>
      <c r="J394" s="418">
        <v>0</v>
      </c>
      <c r="K394" s="417">
        <v>0</v>
      </c>
      <c r="L394" s="418">
        <v>0</v>
      </c>
      <c r="M394" s="327">
        <v>27197729.560000021</v>
      </c>
    </row>
    <row r="395" spans="1:13" ht="20" x14ac:dyDescent="0.4">
      <c r="A395" s="394" t="s">
        <v>1433</v>
      </c>
      <c r="B395" s="273"/>
      <c r="C395" s="273"/>
      <c r="D395" s="273" t="s">
        <v>1434</v>
      </c>
      <c r="E395" s="417">
        <v>75355951.319999933</v>
      </c>
      <c r="F395" s="418">
        <v>5.7062421851638616E-2</v>
      </c>
      <c r="G395" s="417">
        <v>406217.41000000003</v>
      </c>
      <c r="H395" s="418">
        <v>3.0760343153876418E-4</v>
      </c>
      <c r="I395" s="417">
        <v>0</v>
      </c>
      <c r="J395" s="418">
        <v>0</v>
      </c>
      <c r="K395" s="417">
        <v>69331.839999999997</v>
      </c>
      <c r="L395" s="418">
        <v>5.2500733286878445E-5</v>
      </c>
      <c r="M395" s="327">
        <v>75831500.569999933</v>
      </c>
    </row>
    <row r="396" spans="1:13" ht="20" x14ac:dyDescent="0.4">
      <c r="A396" s="394" t="s">
        <v>1435</v>
      </c>
      <c r="B396" s="273"/>
      <c r="C396" s="273"/>
      <c r="D396" s="273" t="s">
        <v>1436</v>
      </c>
      <c r="E396" s="417">
        <v>218109853.99000025</v>
      </c>
      <c r="F396" s="418">
        <v>0.1651611621957387</v>
      </c>
      <c r="G396" s="417">
        <v>878353.66</v>
      </c>
      <c r="H396" s="418">
        <v>6.6512314162170676E-4</v>
      </c>
      <c r="I396" s="417">
        <v>677840.48</v>
      </c>
      <c r="J396" s="418">
        <v>5.1328685711398488E-4</v>
      </c>
      <c r="K396" s="417">
        <v>515944.49</v>
      </c>
      <c r="L396" s="418">
        <v>3.906929927191392E-4</v>
      </c>
      <c r="M396" s="327">
        <v>220181992.62000024</v>
      </c>
    </row>
    <row r="397" spans="1:13" ht="20" x14ac:dyDescent="0.4">
      <c r="A397" s="392" t="s">
        <v>1437</v>
      </c>
      <c r="B397" s="273"/>
      <c r="C397" s="273"/>
      <c r="D397" s="273" t="s">
        <v>1438</v>
      </c>
      <c r="E397" s="417">
        <v>153377423.75999987</v>
      </c>
      <c r="F397" s="418">
        <v>0.11614327871656495</v>
      </c>
      <c r="G397" s="417">
        <v>565398.78</v>
      </c>
      <c r="H397" s="418">
        <v>4.2814168136178795E-4</v>
      </c>
      <c r="I397" s="417">
        <v>102648.01</v>
      </c>
      <c r="J397" s="418">
        <v>7.7729017366895669E-5</v>
      </c>
      <c r="K397" s="417">
        <v>1468561.3</v>
      </c>
      <c r="L397" s="418">
        <v>1.1120510450426742E-3</v>
      </c>
      <c r="M397" s="327">
        <v>155514031.84999987</v>
      </c>
    </row>
    <row r="398" spans="1:13" ht="20" x14ac:dyDescent="0.4">
      <c r="A398" s="392" t="s">
        <v>1439</v>
      </c>
      <c r="B398" s="273"/>
      <c r="C398" s="273"/>
      <c r="D398" s="273" t="s">
        <v>1440</v>
      </c>
      <c r="E398" s="417">
        <v>140302345.78999996</v>
      </c>
      <c r="F398" s="418">
        <v>0.10624232727480161</v>
      </c>
      <c r="G398" s="417">
        <v>1263679.02</v>
      </c>
      <c r="H398" s="418">
        <v>9.5690631013462121E-4</v>
      </c>
      <c r="I398" s="417">
        <v>0</v>
      </c>
      <c r="J398" s="418">
        <v>0</v>
      </c>
      <c r="K398" s="417">
        <v>505641.6</v>
      </c>
      <c r="L398" s="418">
        <v>3.8289124852810018E-4</v>
      </c>
      <c r="M398" s="327">
        <v>142071666.40999997</v>
      </c>
    </row>
    <row r="399" spans="1:13" ht="20" x14ac:dyDescent="0.4">
      <c r="A399" s="392" t="s">
        <v>1441</v>
      </c>
      <c r="B399" s="273"/>
      <c r="C399" s="273"/>
      <c r="D399" s="273" t="s">
        <v>1442</v>
      </c>
      <c r="E399" s="417">
        <v>144174313.52999997</v>
      </c>
      <c r="F399" s="418">
        <v>0.10917433002581958</v>
      </c>
      <c r="G399" s="417">
        <v>0</v>
      </c>
      <c r="H399" s="418">
        <v>0</v>
      </c>
      <c r="I399" s="417">
        <v>0</v>
      </c>
      <c r="J399" s="418">
        <v>0</v>
      </c>
      <c r="K399" s="417">
        <v>107936.79</v>
      </c>
      <c r="L399" s="418">
        <v>8.1733884801439118E-5</v>
      </c>
      <c r="M399" s="327">
        <v>144282250.31999996</v>
      </c>
    </row>
    <row r="400" spans="1:13" ht="20" x14ac:dyDescent="0.4">
      <c r="A400" s="392" t="s">
        <v>1443</v>
      </c>
      <c r="B400" s="273"/>
      <c r="C400" s="273"/>
      <c r="D400" s="273" t="s">
        <v>1444</v>
      </c>
      <c r="E400" s="417">
        <v>194201360.3199999</v>
      </c>
      <c r="F400" s="418">
        <v>0.14705673211772965</v>
      </c>
      <c r="G400" s="417">
        <v>159173.76999999999</v>
      </c>
      <c r="H400" s="418">
        <v>1.2053249481099786E-4</v>
      </c>
      <c r="I400" s="417">
        <v>0</v>
      </c>
      <c r="J400" s="418">
        <v>0</v>
      </c>
      <c r="K400" s="417">
        <v>0</v>
      </c>
      <c r="L400" s="418">
        <v>0</v>
      </c>
      <c r="M400" s="327">
        <v>194360534.08999991</v>
      </c>
    </row>
    <row r="401" spans="1:15" ht="20" x14ac:dyDescent="0.4">
      <c r="A401" s="392" t="s">
        <v>1445</v>
      </c>
      <c r="B401" s="273"/>
      <c r="C401" s="273"/>
      <c r="D401" s="273" t="s">
        <v>1446</v>
      </c>
      <c r="E401" s="417">
        <v>174531624.40000004</v>
      </c>
      <c r="F401" s="418">
        <v>0.13216205228002095</v>
      </c>
      <c r="G401" s="417">
        <v>593265.92000000004</v>
      </c>
      <c r="H401" s="418">
        <v>4.4924375054974117E-4</v>
      </c>
      <c r="I401" s="417">
        <v>0</v>
      </c>
      <c r="J401" s="418">
        <v>0</v>
      </c>
      <c r="K401" s="417">
        <v>0</v>
      </c>
      <c r="L401" s="418">
        <v>0</v>
      </c>
      <c r="M401" s="327">
        <v>175124890.32000002</v>
      </c>
    </row>
    <row r="402" spans="1:15" ht="20" x14ac:dyDescent="0.4">
      <c r="A402" s="392" t="s">
        <v>1447</v>
      </c>
      <c r="B402" s="273"/>
      <c r="C402" s="273"/>
      <c r="D402" s="273" t="s">
        <v>1448</v>
      </c>
      <c r="E402" s="417">
        <v>174717456.25999993</v>
      </c>
      <c r="F402" s="418">
        <v>0.13230277130490273</v>
      </c>
      <c r="G402" s="417">
        <v>0</v>
      </c>
      <c r="H402" s="418">
        <v>0</v>
      </c>
      <c r="I402" s="417">
        <v>0</v>
      </c>
      <c r="J402" s="418">
        <v>0</v>
      </c>
      <c r="K402" s="417">
        <v>240260.82</v>
      </c>
      <c r="L402" s="418">
        <v>1.8193472479753473E-4</v>
      </c>
      <c r="M402" s="327">
        <v>174957717.07999992</v>
      </c>
    </row>
    <row r="403" spans="1:15" ht="20" x14ac:dyDescent="0.4">
      <c r="A403" s="392" t="s">
        <v>1449</v>
      </c>
      <c r="B403" s="273"/>
      <c r="C403" s="273"/>
      <c r="D403" s="273" t="s">
        <v>1450</v>
      </c>
      <c r="E403" s="417">
        <v>665318.63</v>
      </c>
      <c r="F403" s="418">
        <v>5.0380483114859445E-4</v>
      </c>
      <c r="G403" s="417">
        <v>0</v>
      </c>
      <c r="H403" s="418">
        <v>0</v>
      </c>
      <c r="I403" s="417">
        <v>0</v>
      </c>
      <c r="J403" s="418">
        <v>0</v>
      </c>
      <c r="K403" s="417">
        <v>0</v>
      </c>
      <c r="L403" s="418">
        <v>0</v>
      </c>
      <c r="M403" s="327">
        <v>665318.63</v>
      </c>
    </row>
    <row r="404" spans="1:15" ht="20.5" thickBot="1" x14ac:dyDescent="0.45">
      <c r="B404" s="317" t="s">
        <v>1471</v>
      </c>
      <c r="C404" s="317"/>
      <c r="D404" s="273"/>
      <c r="E404" s="404">
        <v>1312836951.8100002</v>
      </c>
      <c r="F404" s="420">
        <v>0.9941305849683969</v>
      </c>
      <c r="G404" s="404">
        <v>4062913.9099999997</v>
      </c>
      <c r="H404" s="420">
        <v>3.076594527946445E-3</v>
      </c>
      <c r="I404" s="404">
        <v>780488.49</v>
      </c>
      <c r="J404" s="420">
        <v>5.9101587448088058E-4</v>
      </c>
      <c r="K404" s="404">
        <v>2907676.84</v>
      </c>
      <c r="L404" s="410">
        <v>2.2018046291757661E-3</v>
      </c>
      <c r="M404" s="404">
        <v>1320588031.05</v>
      </c>
    </row>
    <row r="405" spans="1:15" ht="20.5" thickTop="1" x14ac:dyDescent="0.4">
      <c r="B405" s="317"/>
      <c r="C405" s="317"/>
      <c r="D405" s="273"/>
      <c r="E405" s="273"/>
      <c r="F405" s="273"/>
      <c r="G405" s="273"/>
      <c r="H405" s="273"/>
      <c r="I405" s="273"/>
      <c r="J405" s="273"/>
      <c r="K405" s="273"/>
      <c r="L405" s="273"/>
      <c r="M405" s="273"/>
    </row>
    <row r="406" spans="1:15" ht="23.25" customHeight="1" thickBot="1" x14ac:dyDescent="0.45">
      <c r="B406" s="414" t="s">
        <v>1472</v>
      </c>
      <c r="C406" s="414"/>
      <c r="D406" s="273"/>
      <c r="E406" s="423">
        <v>56198599256.919952</v>
      </c>
      <c r="F406" s="424">
        <v>0.99781320304395682</v>
      </c>
      <c r="G406" s="423">
        <v>63824860.290000007</v>
      </c>
      <c r="H406" s="424">
        <v>1.1332184275385856E-3</v>
      </c>
      <c r="I406" s="423">
        <v>22304443.079999998</v>
      </c>
      <c r="J406" s="410">
        <v>3.9601819415500803E-4</v>
      </c>
      <c r="K406" s="423">
        <v>37034957.650000006</v>
      </c>
      <c r="L406" s="410">
        <v>6.5756033434932119E-4</v>
      </c>
      <c r="M406" s="425">
        <v>56321763517.939964</v>
      </c>
      <c r="O406" s="154" t="s">
        <v>1601</v>
      </c>
    </row>
    <row r="407" spans="1:15" ht="22.5" customHeight="1" thickTop="1" x14ac:dyDescent="0.35">
      <c r="B407" s="362" t="s">
        <v>1451</v>
      </c>
      <c r="C407" s="338"/>
      <c r="D407" s="338"/>
      <c r="E407" s="338"/>
      <c r="F407" s="338"/>
      <c r="G407" s="338"/>
      <c r="H407" s="338"/>
      <c r="I407" s="338"/>
      <c r="J407" s="338"/>
      <c r="K407" s="338"/>
      <c r="L407" s="338"/>
      <c r="M407" s="338"/>
    </row>
    <row r="408" spans="1:15" ht="16.5" x14ac:dyDescent="0.35">
      <c r="B408" s="338"/>
      <c r="C408" s="338"/>
      <c r="D408" s="338"/>
      <c r="E408" s="338"/>
      <c r="F408" s="338"/>
      <c r="G408" s="338"/>
      <c r="H408" s="338"/>
      <c r="I408" s="338"/>
      <c r="J408" s="338"/>
      <c r="K408" s="338"/>
      <c r="L408" s="338"/>
      <c r="M408" s="338"/>
    </row>
    <row r="410" spans="1:15" ht="23" x14ac:dyDescent="0.5">
      <c r="A410" s="162"/>
      <c r="B410" s="162" t="s">
        <v>1473</v>
      </c>
      <c r="C410" s="215"/>
      <c r="D410" s="215"/>
      <c r="E410" s="215"/>
      <c r="F410" s="215"/>
      <c r="G410" s="215"/>
      <c r="H410" s="215"/>
      <c r="I410" s="215"/>
      <c r="J410" s="215"/>
      <c r="K410" s="215"/>
      <c r="L410" s="215"/>
      <c r="M410" s="407"/>
    </row>
    <row r="411" spans="1:15" ht="15" customHeight="1" x14ac:dyDescent="0.25"/>
    <row r="412" spans="1:15" ht="108" customHeight="1" x14ac:dyDescent="0.25">
      <c r="B412" s="426" t="s">
        <v>1474</v>
      </c>
      <c r="C412" s="426"/>
      <c r="D412" s="426"/>
      <c r="E412" s="426"/>
      <c r="F412" s="426"/>
      <c r="G412" s="426"/>
      <c r="H412" s="426"/>
      <c r="I412" s="426"/>
      <c r="J412" s="426"/>
      <c r="K412" s="426"/>
      <c r="L412" s="426"/>
      <c r="M412" s="426"/>
    </row>
    <row r="413" spans="1:15" ht="15" customHeight="1" x14ac:dyDescent="0.25">
      <c r="B413" s="427"/>
      <c r="C413" s="427"/>
      <c r="D413" s="427"/>
      <c r="E413" s="427"/>
      <c r="F413" s="427"/>
      <c r="G413" s="427"/>
      <c r="H413" s="427"/>
      <c r="I413" s="427"/>
      <c r="J413" s="427"/>
      <c r="K413" s="427"/>
      <c r="L413" s="427"/>
      <c r="M413" s="427"/>
    </row>
    <row r="414" spans="1:15" ht="96.75" customHeight="1" x14ac:dyDescent="0.25">
      <c r="B414" s="426" t="s">
        <v>1475</v>
      </c>
      <c r="C414" s="426"/>
      <c r="D414" s="426"/>
      <c r="E414" s="426"/>
      <c r="F414" s="426"/>
      <c r="G414" s="426"/>
      <c r="H414" s="426"/>
      <c r="I414" s="426"/>
      <c r="J414" s="426"/>
      <c r="K414" s="426"/>
      <c r="L414" s="426"/>
      <c r="M414" s="426"/>
    </row>
    <row r="415" spans="1:15" ht="14.5" x14ac:dyDescent="0.25">
      <c r="B415" s="428"/>
    </row>
    <row r="416" spans="1:15" ht="30.75" customHeight="1" x14ac:dyDescent="0.25">
      <c r="B416" s="426" t="s">
        <v>1476</v>
      </c>
      <c r="C416" s="426"/>
      <c r="D416" s="426"/>
      <c r="E416" s="426"/>
      <c r="F416" s="426"/>
      <c r="G416" s="426"/>
      <c r="H416" s="426"/>
      <c r="I416" s="426"/>
      <c r="J416" s="426"/>
      <c r="K416" s="426"/>
      <c r="L416" s="426"/>
      <c r="M416" s="426"/>
    </row>
    <row r="418" spans="2:13" ht="151.5" customHeight="1" x14ac:dyDescent="0.25">
      <c r="B418" s="426" t="s">
        <v>1477</v>
      </c>
      <c r="C418" s="426"/>
      <c r="D418" s="426"/>
      <c r="E418" s="426"/>
      <c r="F418" s="426"/>
      <c r="G418" s="426"/>
      <c r="H418" s="426"/>
      <c r="I418" s="426"/>
      <c r="J418" s="426"/>
      <c r="K418" s="426"/>
      <c r="L418" s="426"/>
      <c r="M418" s="426"/>
    </row>
    <row r="419" spans="2:13" ht="12.75" customHeight="1" x14ac:dyDescent="0.25">
      <c r="D419" s="429"/>
      <c r="E419" s="429"/>
      <c r="F419" s="429"/>
      <c r="G419" s="429"/>
      <c r="H419" s="429"/>
      <c r="I419" s="429"/>
      <c r="J419" s="429"/>
      <c r="K419" s="429"/>
      <c r="L419" s="429"/>
      <c r="M419" s="429"/>
    </row>
    <row r="420" spans="2:13" ht="141.75" customHeight="1" x14ac:dyDescent="0.25">
      <c r="B420" s="426" t="s">
        <v>1478</v>
      </c>
      <c r="C420" s="426"/>
      <c r="D420" s="426"/>
      <c r="E420" s="426"/>
      <c r="F420" s="426"/>
      <c r="G420" s="426"/>
      <c r="H420" s="426"/>
      <c r="I420" s="426"/>
      <c r="J420" s="426"/>
      <c r="K420" s="426"/>
      <c r="L420" s="426"/>
      <c r="M420" s="426"/>
    </row>
  </sheetData>
  <mergeCells count="57">
    <mergeCell ref="B418:M418"/>
    <mergeCell ref="B420:M420"/>
    <mergeCell ref="B175:M175"/>
    <mergeCell ref="E303:L303"/>
    <mergeCell ref="E320:L320"/>
    <mergeCell ref="B412:M412"/>
    <mergeCell ref="B414:M414"/>
    <mergeCell ref="B416:M416"/>
    <mergeCell ref="I122:K122"/>
    <mergeCell ref="I125:K125"/>
    <mergeCell ref="I129:K129"/>
    <mergeCell ref="I132:K132"/>
    <mergeCell ref="B144:M144"/>
    <mergeCell ref="B146:L146"/>
    <mergeCell ref="I98:L98"/>
    <mergeCell ref="I100:K101"/>
    <mergeCell ref="B103:D104"/>
    <mergeCell ref="B106:D107"/>
    <mergeCell ref="I109:L109"/>
    <mergeCell ref="I118:L119"/>
    <mergeCell ref="G81:H81"/>
    <mergeCell ref="I82:L82"/>
    <mergeCell ref="I84:L85"/>
    <mergeCell ref="I87:K88"/>
    <mergeCell ref="I90:L91"/>
    <mergeCell ref="G97:H97"/>
    <mergeCell ref="E32:F32"/>
    <mergeCell ref="E33:F33"/>
    <mergeCell ref="E34:F34"/>
    <mergeCell ref="E35:F35"/>
    <mergeCell ref="E36:F36"/>
    <mergeCell ref="B66:M66"/>
    <mergeCell ref="E26:F26"/>
    <mergeCell ref="E27:F27"/>
    <mergeCell ref="E28:F28"/>
    <mergeCell ref="E29:F29"/>
    <mergeCell ref="E30:F30"/>
    <mergeCell ref="E31:F31"/>
    <mergeCell ref="E20:F20"/>
    <mergeCell ref="E21:F21"/>
    <mergeCell ref="E22:F22"/>
    <mergeCell ref="E23:F23"/>
    <mergeCell ref="E24:F24"/>
    <mergeCell ref="E25:F25"/>
    <mergeCell ref="E14:F14"/>
    <mergeCell ref="E15:F15"/>
    <mergeCell ref="E16:F16"/>
    <mergeCell ref="E17:F17"/>
    <mergeCell ref="E18:F18"/>
    <mergeCell ref="E19:F19"/>
    <mergeCell ref="D1:L1"/>
    <mergeCell ref="B5:M5"/>
    <mergeCell ref="B6:M6"/>
    <mergeCell ref="B7:M7"/>
    <mergeCell ref="B8:M8"/>
    <mergeCell ref="C12:D12"/>
    <mergeCell ref="E12:F12"/>
  </mergeCells>
  <pageMargins left="0.45" right="0.45" top="0.6" bottom="0.6" header="0.3" footer="0.3"/>
  <pageSetup scale="25" fitToHeight="0" orientation="portrait" r:id="rId1"/>
  <headerFooter>
    <oddFooter>&amp;CMonthly Investor Report -  March 29, 2019&amp;R&amp;P&amp;L&amp;1#&amp;"Calibri"&amp;10 Internal</oddFooter>
    <evenFooter>&amp;R&amp;P&amp;LConfidential&amp;CMonthly Investor Report -  September 30, 2018</evenFooter>
    <firstFooter>&amp;R&amp;P&amp;LConfidential&amp;CMonthly Investor Report -  September 30, 2018</firstFooter>
  </headerFooter>
  <rowBreaks count="4" manualBreakCount="4">
    <brk id="95" min="1" max="14" man="1"/>
    <brk id="195" min="1" max="14" man="1"/>
    <brk id="300" min="1" max="14" man="1"/>
    <brk id="407"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47D6-67CA-4D22-8B2F-B6B9122DB216}">
  <sheetPr>
    <tabColor rgb="FF243386"/>
  </sheetPr>
  <dimension ref="A1:N112"/>
  <sheetViews>
    <sheetView zoomScaleNormal="100" workbookViewId="0">
      <selection activeCell="C9" sqref="C9"/>
    </sheetView>
  </sheetViews>
  <sheetFormatPr defaultColWidth="8.90625" defaultRowHeight="14.5" outlineLevelRow="1" x14ac:dyDescent="0.35"/>
  <cols>
    <col min="1" max="1" width="13.36328125" style="31" customWidth="1"/>
    <col min="2" max="2" width="60.54296875" style="31" bestFit="1" customWidth="1"/>
    <col min="3" max="7" width="41" style="31" customWidth="1"/>
    <col min="8" max="8" width="7.36328125" style="31" customWidth="1"/>
    <col min="9" max="9" width="92" style="31" customWidth="1"/>
    <col min="10" max="11" width="47.6328125" style="31" customWidth="1"/>
    <col min="12" max="12" width="7.36328125" style="31" customWidth="1"/>
    <col min="13" max="13" width="25.6328125" style="31" customWidth="1"/>
    <col min="14" max="14" width="25.6328125" style="28" customWidth="1"/>
    <col min="15" max="16384" width="8.90625" style="71"/>
  </cols>
  <sheetData>
    <row r="1" spans="1:13" ht="45" customHeight="1" x14ac:dyDescent="0.35">
      <c r="A1" s="430" t="s">
        <v>1479</v>
      </c>
      <c r="B1" s="430"/>
    </row>
    <row r="2" spans="1:13" ht="31" x14ac:dyDescent="0.35">
      <c r="A2" s="27" t="s">
        <v>1480</v>
      </c>
      <c r="B2" s="27"/>
      <c r="C2" s="28"/>
      <c r="D2" s="28"/>
      <c r="E2" s="28"/>
      <c r="F2" s="29" t="s">
        <v>18</v>
      </c>
      <c r="G2" s="76"/>
      <c r="H2" s="28"/>
      <c r="I2" s="431"/>
      <c r="J2" s="28"/>
      <c r="K2" s="28"/>
      <c r="L2" s="28"/>
      <c r="M2" s="28"/>
    </row>
    <row r="3" spans="1:13" ht="15" thickBot="1" x14ac:dyDescent="0.4">
      <c r="A3" s="28"/>
      <c r="B3" s="30"/>
      <c r="C3" s="30"/>
      <c r="D3" s="28"/>
      <c r="E3" s="28"/>
      <c r="F3" s="28"/>
      <c r="G3" s="28"/>
      <c r="H3" s="28"/>
      <c r="L3" s="28"/>
      <c r="M3" s="28"/>
    </row>
    <row r="4" spans="1:13" ht="19" thickBot="1" x14ac:dyDescent="0.4">
      <c r="A4" s="32"/>
      <c r="B4" s="33" t="s">
        <v>19</v>
      </c>
      <c r="C4" s="34" t="s">
        <v>20</v>
      </c>
      <c r="D4" s="32"/>
      <c r="E4" s="32"/>
      <c r="F4" s="28"/>
      <c r="G4" s="28"/>
      <c r="H4" s="28"/>
      <c r="I4" s="42" t="s">
        <v>1481</v>
      </c>
      <c r="J4" s="143" t="s">
        <v>1042</v>
      </c>
      <c r="L4" s="28"/>
      <c r="M4" s="28"/>
    </row>
    <row r="5" spans="1:13" ht="15" thickBot="1" x14ac:dyDescent="0.4">
      <c r="H5" s="28"/>
      <c r="I5" s="146" t="s">
        <v>1044</v>
      </c>
      <c r="J5" s="31" t="s">
        <v>71</v>
      </c>
      <c r="L5" s="28"/>
      <c r="M5" s="28"/>
    </row>
    <row r="6" spans="1:13" ht="18.5" x14ac:dyDescent="0.35">
      <c r="A6" s="35"/>
      <c r="B6" s="36" t="s">
        <v>1482</v>
      </c>
      <c r="C6" s="35"/>
      <c r="E6" s="37"/>
      <c r="F6" s="37"/>
      <c r="G6" s="37"/>
      <c r="H6" s="28"/>
      <c r="I6" s="146" t="s">
        <v>1046</v>
      </c>
      <c r="J6" s="31" t="s">
        <v>118</v>
      </c>
      <c r="L6" s="28"/>
      <c r="M6" s="28"/>
    </row>
    <row r="7" spans="1:13" x14ac:dyDescent="0.35">
      <c r="B7" s="38" t="s">
        <v>1483</v>
      </c>
      <c r="H7" s="28"/>
      <c r="I7" s="146" t="s">
        <v>1048</v>
      </c>
      <c r="J7" s="31" t="s">
        <v>1049</v>
      </c>
      <c r="L7" s="28"/>
      <c r="M7" s="28"/>
    </row>
    <row r="8" spans="1:13" x14ac:dyDescent="0.35">
      <c r="B8" s="38" t="s">
        <v>1484</v>
      </c>
      <c r="H8" s="28"/>
      <c r="I8" s="146" t="s">
        <v>1485</v>
      </c>
      <c r="J8" s="31" t="s">
        <v>1486</v>
      </c>
      <c r="L8" s="28"/>
      <c r="M8" s="28"/>
    </row>
    <row r="9" spans="1:13" ht="15" thickBot="1" x14ac:dyDescent="0.4">
      <c r="B9" s="40" t="s">
        <v>1487</v>
      </c>
      <c r="H9" s="28"/>
      <c r="L9" s="28"/>
      <c r="M9" s="28"/>
    </row>
    <row r="10" spans="1:13" x14ac:dyDescent="0.35">
      <c r="B10" s="41"/>
      <c r="H10" s="28"/>
      <c r="I10" s="432" t="s">
        <v>1488</v>
      </c>
      <c r="L10" s="28"/>
      <c r="M10" s="28"/>
    </row>
    <row r="11" spans="1:13" x14ac:dyDescent="0.35">
      <c r="B11" s="41"/>
      <c r="H11" s="28"/>
      <c r="I11" s="432" t="s">
        <v>1489</v>
      </c>
      <c r="L11" s="28"/>
      <c r="M11" s="28"/>
    </row>
    <row r="12" spans="1:13" ht="37" x14ac:dyDescent="0.35">
      <c r="A12" s="42" t="s">
        <v>29</v>
      </c>
      <c r="B12" s="42" t="s">
        <v>1490</v>
      </c>
      <c r="C12" s="43"/>
      <c r="D12" s="43"/>
      <c r="E12" s="43"/>
      <c r="F12" s="43"/>
      <c r="G12" s="43"/>
      <c r="H12" s="28"/>
      <c r="L12" s="28"/>
      <c r="M12" s="28"/>
    </row>
    <row r="13" spans="1:13" ht="15" customHeight="1" x14ac:dyDescent="0.35">
      <c r="A13" s="52"/>
      <c r="B13" s="53" t="s">
        <v>1491</v>
      </c>
      <c r="C13" s="52" t="s">
        <v>1492</v>
      </c>
      <c r="D13" s="52" t="s">
        <v>1493</v>
      </c>
      <c r="E13" s="54"/>
      <c r="F13" s="55"/>
      <c r="G13" s="55"/>
      <c r="H13" s="28"/>
      <c r="L13" s="28"/>
      <c r="M13" s="28"/>
    </row>
    <row r="14" spans="1:13" x14ac:dyDescent="0.35">
      <c r="A14" s="31" t="s">
        <v>1494</v>
      </c>
      <c r="B14" s="49" t="s">
        <v>1495</v>
      </c>
      <c r="C14" s="433"/>
      <c r="D14" s="433"/>
      <c r="E14" s="37"/>
      <c r="F14" s="37"/>
      <c r="G14" s="37"/>
      <c r="H14" s="28"/>
      <c r="L14" s="28"/>
      <c r="M14" s="28"/>
    </row>
    <row r="15" spans="1:13" x14ac:dyDescent="0.35">
      <c r="A15" s="31" t="s">
        <v>1496</v>
      </c>
      <c r="B15" s="49" t="s">
        <v>459</v>
      </c>
      <c r="C15" s="31" t="s">
        <v>3</v>
      </c>
      <c r="D15" s="31" t="s">
        <v>1497</v>
      </c>
      <c r="E15" s="37"/>
      <c r="F15" s="37"/>
      <c r="G15" s="37"/>
      <c r="H15" s="28"/>
      <c r="L15" s="28"/>
      <c r="M15" s="28"/>
    </row>
    <row r="16" spans="1:13" x14ac:dyDescent="0.35">
      <c r="A16" s="31" t="s">
        <v>1498</v>
      </c>
      <c r="B16" s="49" t="s">
        <v>1499</v>
      </c>
      <c r="E16" s="37"/>
      <c r="F16" s="37"/>
      <c r="G16" s="37"/>
      <c r="H16" s="28"/>
      <c r="L16" s="28"/>
      <c r="M16" s="28"/>
    </row>
    <row r="17" spans="1:13" x14ac:dyDescent="0.35">
      <c r="A17" s="31" t="s">
        <v>1500</v>
      </c>
      <c r="B17" s="49" t="s">
        <v>1501</v>
      </c>
      <c r="E17" s="37"/>
      <c r="F17" s="37"/>
      <c r="G17" s="37"/>
      <c r="H17" s="28"/>
      <c r="L17" s="28"/>
      <c r="M17" s="28"/>
    </row>
    <row r="18" spans="1:13" x14ac:dyDescent="0.35">
      <c r="A18" s="31" t="s">
        <v>1502</v>
      </c>
      <c r="B18" s="49" t="s">
        <v>1503</v>
      </c>
      <c r="C18" s="50" t="s">
        <v>3</v>
      </c>
      <c r="D18" s="31" t="s">
        <v>1497</v>
      </c>
      <c r="E18" s="37"/>
      <c r="F18" s="37"/>
      <c r="G18" s="37"/>
      <c r="H18" s="28"/>
      <c r="L18" s="28"/>
      <c r="M18" s="28"/>
    </row>
    <row r="19" spans="1:13" x14ac:dyDescent="0.35">
      <c r="A19" s="31" t="s">
        <v>1504</v>
      </c>
      <c r="B19" s="49" t="s">
        <v>1505</v>
      </c>
      <c r="E19" s="37"/>
      <c r="F19" s="37"/>
      <c r="G19" s="37"/>
      <c r="H19" s="28"/>
      <c r="L19" s="28"/>
      <c r="M19" s="28"/>
    </row>
    <row r="20" spans="1:13" x14ac:dyDescent="0.35">
      <c r="A20" s="31" t="s">
        <v>1506</v>
      </c>
      <c r="B20" s="49" t="s">
        <v>1507</v>
      </c>
      <c r="C20" s="31" t="s">
        <v>3</v>
      </c>
      <c r="D20" s="31" t="s">
        <v>1497</v>
      </c>
      <c r="E20" s="37"/>
      <c r="F20" s="37"/>
      <c r="G20" s="37"/>
      <c r="H20" s="28"/>
      <c r="L20" s="28"/>
      <c r="M20" s="28"/>
    </row>
    <row r="21" spans="1:13" x14ac:dyDescent="0.35">
      <c r="A21" s="31" t="s">
        <v>1508</v>
      </c>
      <c r="B21" s="49" t="s">
        <v>1509</v>
      </c>
      <c r="C21" s="31" t="s">
        <v>1510</v>
      </c>
      <c r="D21" s="31" t="s">
        <v>1511</v>
      </c>
      <c r="E21" s="37"/>
      <c r="F21" s="37"/>
      <c r="G21" s="37"/>
      <c r="H21" s="28"/>
      <c r="L21" s="28"/>
      <c r="M21" s="28"/>
    </row>
    <row r="22" spans="1:13" x14ac:dyDescent="0.35">
      <c r="A22" s="31" t="s">
        <v>1512</v>
      </c>
      <c r="B22" s="49" t="s">
        <v>1513</v>
      </c>
      <c r="E22" s="37"/>
      <c r="F22" s="37"/>
      <c r="G22" s="37"/>
      <c r="H22" s="28"/>
      <c r="L22" s="28"/>
      <c r="M22" s="28"/>
    </row>
    <row r="23" spans="1:13" x14ac:dyDescent="0.35">
      <c r="A23" s="31" t="s">
        <v>1514</v>
      </c>
      <c r="B23" s="49" t="s">
        <v>1515</v>
      </c>
      <c r="C23" s="31" t="s">
        <v>1135</v>
      </c>
      <c r="D23" s="31" t="s">
        <v>1516</v>
      </c>
      <c r="E23" s="37"/>
      <c r="F23" s="37"/>
      <c r="G23" s="37"/>
      <c r="H23" s="28"/>
      <c r="L23" s="28"/>
      <c r="M23" s="28"/>
    </row>
    <row r="24" spans="1:13" x14ac:dyDescent="0.35">
      <c r="A24" s="31" t="s">
        <v>1517</v>
      </c>
      <c r="B24" s="49" t="s">
        <v>1518</v>
      </c>
      <c r="C24" s="31" t="s">
        <v>1139</v>
      </c>
      <c r="D24" s="31" t="s">
        <v>1519</v>
      </c>
      <c r="E24" s="37"/>
      <c r="F24" s="37"/>
      <c r="G24" s="37"/>
      <c r="H24" s="28"/>
      <c r="L24" s="28"/>
      <c r="M24" s="28"/>
    </row>
    <row r="25" spans="1:13" outlineLevel="1" x14ac:dyDescent="0.35">
      <c r="A25" s="31" t="s">
        <v>1520</v>
      </c>
      <c r="B25" s="47"/>
      <c r="E25" s="37"/>
      <c r="F25" s="37"/>
      <c r="G25" s="37"/>
      <c r="H25" s="28"/>
      <c r="L25" s="28"/>
      <c r="M25" s="28"/>
    </row>
    <row r="26" spans="1:13" outlineLevel="1" x14ac:dyDescent="0.35">
      <c r="A26" s="31" t="s">
        <v>1521</v>
      </c>
      <c r="B26" s="47"/>
      <c r="E26" s="37"/>
      <c r="F26" s="37"/>
      <c r="G26" s="37"/>
      <c r="H26" s="28"/>
      <c r="L26" s="28"/>
      <c r="M26" s="28"/>
    </row>
    <row r="27" spans="1:13" outlineLevel="1" x14ac:dyDescent="0.35">
      <c r="A27" s="31" t="s">
        <v>1522</v>
      </c>
      <c r="B27" s="47"/>
      <c r="E27" s="37"/>
      <c r="F27" s="37"/>
      <c r="G27" s="37"/>
      <c r="H27" s="28"/>
      <c r="L27" s="28"/>
      <c r="M27" s="28"/>
    </row>
    <row r="28" spans="1:13" outlineLevel="1" x14ac:dyDescent="0.35">
      <c r="A28" s="31" t="s">
        <v>1523</v>
      </c>
      <c r="B28" s="47"/>
      <c r="E28" s="37"/>
      <c r="F28" s="37"/>
      <c r="G28" s="37"/>
      <c r="H28" s="28"/>
      <c r="L28" s="28"/>
      <c r="M28" s="28"/>
    </row>
    <row r="29" spans="1:13" outlineLevel="1" x14ac:dyDescent="0.35">
      <c r="A29" s="31" t="s">
        <v>1524</v>
      </c>
      <c r="B29" s="47"/>
      <c r="E29" s="37"/>
      <c r="F29" s="37"/>
      <c r="G29" s="37"/>
      <c r="H29" s="28"/>
      <c r="L29" s="28"/>
      <c r="M29" s="28"/>
    </row>
    <row r="30" spans="1:13" outlineLevel="1" x14ac:dyDescent="0.35">
      <c r="A30" s="31" t="s">
        <v>1525</v>
      </c>
      <c r="B30" s="47"/>
      <c r="E30" s="37"/>
      <c r="F30" s="37"/>
      <c r="G30" s="37"/>
      <c r="H30" s="28"/>
      <c r="L30" s="28"/>
      <c r="M30" s="28"/>
    </row>
    <row r="31" spans="1:13" outlineLevel="1" x14ac:dyDescent="0.35">
      <c r="A31" s="31" t="s">
        <v>1526</v>
      </c>
      <c r="B31" s="47"/>
      <c r="E31" s="37"/>
      <c r="F31" s="37"/>
      <c r="G31" s="37"/>
      <c r="H31" s="28"/>
      <c r="L31" s="28"/>
      <c r="M31" s="28"/>
    </row>
    <row r="32" spans="1:13" outlineLevel="1" x14ac:dyDescent="0.35">
      <c r="A32" s="31" t="s">
        <v>1527</v>
      </c>
      <c r="B32" s="47"/>
      <c r="E32" s="37"/>
      <c r="F32" s="37"/>
      <c r="G32" s="37"/>
      <c r="H32" s="28"/>
      <c r="L32" s="28"/>
      <c r="M32" s="28"/>
    </row>
    <row r="33" spans="1:13" ht="18.5" x14ac:dyDescent="0.35">
      <c r="A33" s="43"/>
      <c r="B33" s="42" t="s">
        <v>1484</v>
      </c>
      <c r="C33" s="43"/>
      <c r="D33" s="43"/>
      <c r="E33" s="43"/>
      <c r="F33" s="43"/>
      <c r="G33" s="43"/>
      <c r="H33" s="28"/>
      <c r="L33" s="28"/>
      <c r="M33" s="28"/>
    </row>
    <row r="34" spans="1:13" ht="15" customHeight="1" x14ac:dyDescent="0.35">
      <c r="A34" s="52"/>
      <c r="B34" s="53" t="s">
        <v>1528</v>
      </c>
      <c r="C34" s="52" t="s">
        <v>1529</v>
      </c>
      <c r="D34" s="52" t="s">
        <v>1493</v>
      </c>
      <c r="E34" s="52" t="s">
        <v>1530</v>
      </c>
      <c r="F34" s="55"/>
      <c r="G34" s="55"/>
      <c r="H34" s="28"/>
      <c r="L34" s="28"/>
      <c r="M34" s="28"/>
    </row>
    <row r="35" spans="1:13" ht="29" x14ac:dyDescent="0.35">
      <c r="A35" s="31" t="s">
        <v>1531</v>
      </c>
      <c r="B35" s="123" t="s">
        <v>3</v>
      </c>
      <c r="C35" s="123" t="s">
        <v>1137</v>
      </c>
      <c r="D35" s="123" t="s">
        <v>1497</v>
      </c>
      <c r="E35" s="123" t="s">
        <v>1532</v>
      </c>
      <c r="F35" s="434"/>
      <c r="G35" s="434"/>
      <c r="H35" s="28"/>
      <c r="L35" s="28"/>
      <c r="M35" s="28"/>
    </row>
    <row r="36" spans="1:13" ht="29" x14ac:dyDescent="0.35">
      <c r="A36" s="31" t="s">
        <v>1533</v>
      </c>
      <c r="B36" s="49" t="s">
        <v>3</v>
      </c>
      <c r="C36" s="31" t="s">
        <v>1137</v>
      </c>
      <c r="D36" s="31" t="s">
        <v>1497</v>
      </c>
      <c r="E36" s="31" t="s">
        <v>1534</v>
      </c>
      <c r="H36" s="28"/>
      <c r="L36" s="28"/>
      <c r="M36" s="28"/>
    </row>
    <row r="37" spans="1:13" x14ac:dyDescent="0.35">
      <c r="A37" s="31" t="s">
        <v>1535</v>
      </c>
      <c r="B37" s="49"/>
      <c r="H37" s="28"/>
      <c r="L37" s="28"/>
      <c r="M37" s="28"/>
    </row>
    <row r="38" spans="1:13" x14ac:dyDescent="0.35">
      <c r="A38" s="31" t="s">
        <v>1536</v>
      </c>
      <c r="B38" s="49"/>
      <c r="H38" s="28"/>
      <c r="L38" s="28"/>
      <c r="M38" s="28"/>
    </row>
    <row r="39" spans="1:13" x14ac:dyDescent="0.35">
      <c r="A39" s="31" t="s">
        <v>1537</v>
      </c>
      <c r="B39" s="49"/>
      <c r="H39" s="28"/>
      <c r="L39" s="28"/>
      <c r="M39" s="28"/>
    </row>
    <row r="40" spans="1:13" x14ac:dyDescent="0.35">
      <c r="A40" s="31" t="s">
        <v>1538</v>
      </c>
      <c r="B40" s="49"/>
      <c r="H40" s="28"/>
      <c r="L40" s="28"/>
      <c r="M40" s="28"/>
    </row>
    <row r="41" spans="1:13" x14ac:dyDescent="0.35">
      <c r="A41" s="31" t="s">
        <v>1539</v>
      </c>
      <c r="B41" s="49"/>
      <c r="H41" s="28"/>
      <c r="L41" s="28"/>
      <c r="M41" s="28"/>
    </row>
    <row r="42" spans="1:13" x14ac:dyDescent="0.35">
      <c r="A42" s="31" t="s">
        <v>1540</v>
      </c>
      <c r="B42" s="49"/>
      <c r="H42" s="28"/>
      <c r="L42" s="28"/>
      <c r="M42" s="28"/>
    </row>
    <row r="43" spans="1:13" x14ac:dyDescent="0.35">
      <c r="A43" s="31" t="s">
        <v>1541</v>
      </c>
      <c r="B43" s="49"/>
      <c r="H43" s="28"/>
      <c r="L43" s="28"/>
      <c r="M43" s="28"/>
    </row>
    <row r="44" spans="1:13" x14ac:dyDescent="0.35">
      <c r="A44" s="31" t="s">
        <v>1542</v>
      </c>
      <c r="B44" s="49"/>
      <c r="H44" s="28"/>
      <c r="L44" s="28"/>
      <c r="M44" s="28"/>
    </row>
    <row r="45" spans="1:13" x14ac:dyDescent="0.35">
      <c r="A45" s="31" t="s">
        <v>1543</v>
      </c>
      <c r="B45" s="49"/>
      <c r="H45" s="28"/>
      <c r="L45" s="28"/>
      <c r="M45" s="28"/>
    </row>
    <row r="46" spans="1:13" x14ac:dyDescent="0.35">
      <c r="A46" s="31" t="s">
        <v>1544</v>
      </c>
      <c r="B46" s="49"/>
      <c r="H46" s="28"/>
      <c r="L46" s="28"/>
      <c r="M46" s="28"/>
    </row>
    <row r="47" spans="1:13" x14ac:dyDescent="0.35">
      <c r="A47" s="31" t="s">
        <v>1545</v>
      </c>
      <c r="B47" s="49"/>
      <c r="H47" s="28"/>
      <c r="L47" s="28"/>
      <c r="M47" s="28"/>
    </row>
    <row r="48" spans="1:13" x14ac:dyDescent="0.35">
      <c r="A48" s="31" t="s">
        <v>1546</v>
      </c>
      <c r="B48" s="49"/>
      <c r="H48" s="28"/>
      <c r="L48" s="28"/>
      <c r="M48" s="28"/>
    </row>
    <row r="49" spans="1:13" x14ac:dyDescent="0.35">
      <c r="A49" s="31" t="s">
        <v>1547</v>
      </c>
      <c r="B49" s="49"/>
      <c r="H49" s="28"/>
      <c r="L49" s="28"/>
      <c r="M49" s="28"/>
    </row>
    <row r="50" spans="1:13" x14ac:dyDescent="0.35">
      <c r="A50" s="31" t="s">
        <v>1548</v>
      </c>
      <c r="B50" s="49"/>
      <c r="H50" s="28"/>
      <c r="L50" s="28"/>
      <c r="M50" s="28"/>
    </row>
    <row r="51" spans="1:13" x14ac:dyDescent="0.35">
      <c r="A51" s="31" t="s">
        <v>1549</v>
      </c>
      <c r="B51" s="49"/>
      <c r="H51" s="28"/>
      <c r="L51" s="28"/>
      <c r="M51" s="28"/>
    </row>
    <row r="52" spans="1:13" x14ac:dyDescent="0.35">
      <c r="A52" s="31" t="s">
        <v>1550</v>
      </c>
      <c r="B52" s="49"/>
      <c r="H52" s="28"/>
      <c r="L52" s="28"/>
      <c r="M52" s="28"/>
    </row>
    <row r="53" spans="1:13" x14ac:dyDescent="0.35">
      <c r="A53" s="31" t="s">
        <v>1551</v>
      </c>
      <c r="B53" s="49"/>
      <c r="H53" s="28"/>
      <c r="L53" s="28"/>
      <c r="M53" s="28"/>
    </row>
    <row r="54" spans="1:13" x14ac:dyDescent="0.35">
      <c r="A54" s="31" t="s">
        <v>1552</v>
      </c>
      <c r="B54" s="49"/>
      <c r="H54" s="28"/>
      <c r="L54" s="28"/>
      <c r="M54" s="28"/>
    </row>
    <row r="55" spans="1:13" x14ac:dyDescent="0.35">
      <c r="A55" s="31" t="s">
        <v>1553</v>
      </c>
      <c r="B55" s="49"/>
      <c r="H55" s="28"/>
      <c r="L55" s="28"/>
      <c r="M55" s="28"/>
    </row>
    <row r="56" spans="1:13" x14ac:dyDescent="0.35">
      <c r="A56" s="31" t="s">
        <v>1554</v>
      </c>
      <c r="B56" s="49"/>
      <c r="H56" s="28"/>
      <c r="L56" s="28"/>
      <c r="M56" s="28"/>
    </row>
    <row r="57" spans="1:13" x14ac:dyDescent="0.35">
      <c r="A57" s="31" t="s">
        <v>1555</v>
      </c>
      <c r="B57" s="49"/>
      <c r="H57" s="28"/>
      <c r="L57" s="28"/>
      <c r="M57" s="28"/>
    </row>
    <row r="58" spans="1:13" x14ac:dyDescent="0.35">
      <c r="A58" s="31" t="s">
        <v>1556</v>
      </c>
      <c r="B58" s="49"/>
      <c r="H58" s="28"/>
      <c r="L58" s="28"/>
      <c r="M58" s="28"/>
    </row>
    <row r="59" spans="1:13" x14ac:dyDescent="0.35">
      <c r="A59" s="31" t="s">
        <v>1557</v>
      </c>
      <c r="B59" s="49"/>
      <c r="H59" s="28"/>
      <c r="L59" s="28"/>
      <c r="M59" s="28"/>
    </row>
    <row r="60" spans="1:13" outlineLevel="1" x14ac:dyDescent="0.35">
      <c r="A60" s="31" t="s">
        <v>1558</v>
      </c>
      <c r="B60" s="49"/>
      <c r="E60" s="49"/>
      <c r="F60" s="49"/>
      <c r="G60" s="49"/>
      <c r="H60" s="28"/>
      <c r="L60" s="28"/>
      <c r="M60" s="28"/>
    </row>
    <row r="61" spans="1:13" outlineLevel="1" x14ac:dyDescent="0.35">
      <c r="A61" s="31" t="s">
        <v>1559</v>
      </c>
      <c r="B61" s="49"/>
      <c r="E61" s="49"/>
      <c r="F61" s="49"/>
      <c r="G61" s="49"/>
      <c r="H61" s="28"/>
      <c r="L61" s="28"/>
      <c r="M61" s="28"/>
    </row>
    <row r="62" spans="1:13" outlineLevel="1" x14ac:dyDescent="0.35">
      <c r="A62" s="31" t="s">
        <v>1560</v>
      </c>
      <c r="B62" s="49"/>
      <c r="E62" s="49"/>
      <c r="F62" s="49"/>
      <c r="G62" s="49"/>
      <c r="H62" s="28"/>
      <c r="L62" s="28"/>
      <c r="M62" s="28"/>
    </row>
    <row r="63" spans="1:13" outlineLevel="1" x14ac:dyDescent="0.35">
      <c r="A63" s="31" t="s">
        <v>1561</v>
      </c>
      <c r="B63" s="49"/>
      <c r="E63" s="49"/>
      <c r="F63" s="49"/>
      <c r="G63" s="49"/>
      <c r="H63" s="28"/>
      <c r="L63" s="28"/>
      <c r="M63" s="28"/>
    </row>
    <row r="64" spans="1:13" outlineLevel="1" x14ac:dyDescent="0.35">
      <c r="A64" s="31" t="s">
        <v>1562</v>
      </c>
      <c r="B64" s="49"/>
      <c r="E64" s="49"/>
      <c r="F64" s="49"/>
      <c r="G64" s="49"/>
      <c r="H64" s="28"/>
      <c r="L64" s="28"/>
      <c r="M64" s="28"/>
    </row>
    <row r="65" spans="1:14" outlineLevel="1" x14ac:dyDescent="0.35">
      <c r="A65" s="31" t="s">
        <v>1563</v>
      </c>
      <c r="B65" s="49"/>
      <c r="E65" s="49"/>
      <c r="F65" s="49"/>
      <c r="G65" s="49"/>
      <c r="H65" s="28"/>
      <c r="L65" s="28"/>
      <c r="M65" s="28"/>
    </row>
    <row r="66" spans="1:14" outlineLevel="1" x14ac:dyDescent="0.35">
      <c r="A66" s="31" t="s">
        <v>1564</v>
      </c>
      <c r="B66" s="49"/>
      <c r="E66" s="49"/>
      <c r="F66" s="49"/>
      <c r="G66" s="49"/>
      <c r="H66" s="28"/>
      <c r="L66" s="28"/>
      <c r="M66" s="28"/>
    </row>
    <row r="67" spans="1:14" outlineLevel="1" x14ac:dyDescent="0.35">
      <c r="A67" s="31" t="s">
        <v>1565</v>
      </c>
      <c r="B67" s="49"/>
      <c r="E67" s="49"/>
      <c r="F67" s="49"/>
      <c r="G67" s="49"/>
      <c r="H67" s="28"/>
      <c r="L67" s="28"/>
      <c r="M67" s="28"/>
    </row>
    <row r="68" spans="1:14" outlineLevel="1" x14ac:dyDescent="0.35">
      <c r="A68" s="31" t="s">
        <v>1566</v>
      </c>
      <c r="B68" s="49"/>
      <c r="E68" s="49"/>
      <c r="F68" s="49"/>
      <c r="G68" s="49"/>
      <c r="H68" s="28"/>
      <c r="L68" s="28"/>
      <c r="M68" s="28"/>
    </row>
    <row r="69" spans="1:14" outlineLevel="1" x14ac:dyDescent="0.35">
      <c r="A69" s="31" t="s">
        <v>1567</v>
      </c>
      <c r="B69" s="49"/>
      <c r="E69" s="49"/>
      <c r="F69" s="49"/>
      <c r="G69" s="49"/>
      <c r="H69" s="28"/>
      <c r="L69" s="28"/>
      <c r="M69" s="28"/>
    </row>
    <row r="70" spans="1:14" outlineLevel="1" x14ac:dyDescent="0.35">
      <c r="A70" s="31" t="s">
        <v>1568</v>
      </c>
      <c r="B70" s="49"/>
      <c r="E70" s="49"/>
      <c r="F70" s="49"/>
      <c r="G70" s="49"/>
      <c r="H70" s="28"/>
      <c r="L70" s="28"/>
      <c r="M70" s="28"/>
    </row>
    <row r="71" spans="1:14" outlineLevel="1" x14ac:dyDescent="0.35">
      <c r="A71" s="31" t="s">
        <v>1569</v>
      </c>
      <c r="B71" s="49"/>
      <c r="E71" s="49"/>
      <c r="F71" s="49"/>
      <c r="G71" s="49"/>
      <c r="H71" s="28"/>
      <c r="L71" s="28"/>
      <c r="M71" s="28"/>
    </row>
    <row r="72" spans="1:14" outlineLevel="1" x14ac:dyDescent="0.35">
      <c r="A72" s="31" t="s">
        <v>1570</v>
      </c>
      <c r="B72" s="49"/>
      <c r="E72" s="49"/>
      <c r="F72" s="49"/>
      <c r="G72" s="49"/>
      <c r="H72" s="28"/>
      <c r="L72" s="28"/>
      <c r="M72" s="28"/>
    </row>
    <row r="73" spans="1:14" ht="18.5" x14ac:dyDescent="0.35">
      <c r="A73" s="43"/>
      <c r="B73" s="42" t="s">
        <v>1487</v>
      </c>
      <c r="C73" s="43"/>
      <c r="D73" s="43"/>
      <c r="E73" s="43"/>
      <c r="F73" s="43"/>
      <c r="G73" s="43"/>
      <c r="H73" s="28"/>
    </row>
    <row r="74" spans="1:14" ht="15" customHeight="1" x14ac:dyDescent="0.35">
      <c r="A74" s="52"/>
      <c r="B74" s="53" t="s">
        <v>1571</v>
      </c>
      <c r="C74" s="52" t="s">
        <v>1572</v>
      </c>
      <c r="D74" s="52"/>
      <c r="E74" s="55"/>
      <c r="F74" s="55"/>
      <c r="G74" s="55"/>
      <c r="H74" s="71"/>
      <c r="I74" s="71"/>
      <c r="J74" s="71"/>
      <c r="K74" s="71"/>
      <c r="L74" s="71"/>
      <c r="M74" s="71"/>
      <c r="N74" s="71"/>
    </row>
    <row r="75" spans="1:14" x14ac:dyDescent="0.35">
      <c r="A75" s="31" t="s">
        <v>1573</v>
      </c>
      <c r="B75" s="31" t="s">
        <v>1319</v>
      </c>
      <c r="C75" s="61">
        <v>33.691106403821045</v>
      </c>
      <c r="H75" s="28"/>
    </row>
    <row r="76" spans="1:14" x14ac:dyDescent="0.35">
      <c r="A76" s="31" t="s">
        <v>1574</v>
      </c>
      <c r="B76" s="31" t="s">
        <v>1575</v>
      </c>
      <c r="C76" s="61">
        <v>30.046240830987518</v>
      </c>
      <c r="H76" s="28"/>
    </row>
    <row r="77" spans="1:14" outlineLevel="1" x14ac:dyDescent="0.35">
      <c r="A77" s="31" t="s">
        <v>1576</v>
      </c>
      <c r="H77" s="28"/>
    </row>
    <row r="78" spans="1:14" outlineLevel="1" x14ac:dyDescent="0.35">
      <c r="A78" s="31" t="s">
        <v>1577</v>
      </c>
      <c r="H78" s="28"/>
    </row>
    <row r="79" spans="1:14" outlineLevel="1" x14ac:dyDescent="0.35">
      <c r="A79" s="31" t="s">
        <v>1578</v>
      </c>
      <c r="H79" s="28"/>
    </row>
    <row r="80" spans="1:14" outlineLevel="1" x14ac:dyDescent="0.35">
      <c r="A80" s="31" t="s">
        <v>1579</v>
      </c>
      <c r="H80" s="28"/>
    </row>
    <row r="81" spans="1:8" x14ac:dyDescent="0.35">
      <c r="A81" s="52"/>
      <c r="B81" s="53" t="s">
        <v>1580</v>
      </c>
      <c r="C81" s="52" t="s">
        <v>540</v>
      </c>
      <c r="D81" s="52" t="s">
        <v>541</v>
      </c>
      <c r="E81" s="55" t="s">
        <v>1581</v>
      </c>
      <c r="F81" s="55" t="s">
        <v>1582</v>
      </c>
      <c r="G81" s="55" t="s">
        <v>1583</v>
      </c>
      <c r="H81" s="28"/>
    </row>
    <row r="82" spans="1:8" x14ac:dyDescent="0.35">
      <c r="A82" s="31" t="s">
        <v>1584</v>
      </c>
      <c r="B82" s="31" t="s">
        <v>1585</v>
      </c>
      <c r="C82" s="435">
        <v>0.99781320304395682</v>
      </c>
      <c r="D82" s="436" t="s">
        <v>71</v>
      </c>
      <c r="E82" s="436" t="s">
        <v>71</v>
      </c>
      <c r="F82" s="436" t="s">
        <v>71</v>
      </c>
      <c r="G82" s="435">
        <f>C82</f>
        <v>0.99781320304395682</v>
      </c>
      <c r="H82" s="28"/>
    </row>
    <row r="83" spans="1:8" x14ac:dyDescent="0.35">
      <c r="A83" s="31" t="s">
        <v>1586</v>
      </c>
      <c r="B83" s="31" t="s">
        <v>1587</v>
      </c>
      <c r="C83" s="437">
        <v>1.1332184275385856E-3</v>
      </c>
      <c r="D83" s="436" t="s">
        <v>71</v>
      </c>
      <c r="E83" s="436" t="s">
        <v>71</v>
      </c>
      <c r="F83" s="436" t="s">
        <v>71</v>
      </c>
      <c r="G83" s="435">
        <f t="shared" ref="G83:G87" si="0">C83</f>
        <v>1.1332184275385856E-3</v>
      </c>
      <c r="H83" s="28"/>
    </row>
    <row r="84" spans="1:8" x14ac:dyDescent="0.35">
      <c r="A84" s="31" t="s">
        <v>1588</v>
      </c>
      <c r="B84" s="31" t="s">
        <v>1589</v>
      </c>
      <c r="C84" s="437">
        <v>3.9601819415500803E-4</v>
      </c>
      <c r="D84" s="436" t="s">
        <v>71</v>
      </c>
      <c r="E84" s="436" t="s">
        <v>71</v>
      </c>
      <c r="F84" s="436" t="s">
        <v>71</v>
      </c>
      <c r="G84" s="435">
        <f t="shared" si="0"/>
        <v>3.9601819415500803E-4</v>
      </c>
      <c r="H84" s="28"/>
    </row>
    <row r="85" spans="1:8" x14ac:dyDescent="0.35">
      <c r="A85" s="31" t="s">
        <v>1590</v>
      </c>
      <c r="B85" s="31" t="s">
        <v>1591</v>
      </c>
      <c r="C85" s="437"/>
      <c r="D85" s="436" t="s">
        <v>71</v>
      </c>
      <c r="E85" s="436" t="s">
        <v>71</v>
      </c>
      <c r="F85" s="436" t="s">
        <v>71</v>
      </c>
      <c r="G85" s="435"/>
      <c r="H85" s="28"/>
    </row>
    <row r="86" spans="1:8" x14ac:dyDescent="0.35">
      <c r="A86" s="31" t="s">
        <v>1592</v>
      </c>
      <c r="B86" s="31" t="s">
        <v>1593</v>
      </c>
      <c r="C86" s="437"/>
      <c r="D86" s="436" t="s">
        <v>71</v>
      </c>
      <c r="E86" s="436" t="s">
        <v>71</v>
      </c>
      <c r="F86" s="436" t="s">
        <v>71</v>
      </c>
      <c r="G86" s="435"/>
      <c r="H86" s="28"/>
    </row>
    <row r="87" spans="1:8" outlineLevel="1" x14ac:dyDescent="0.35">
      <c r="A87" s="31" t="s">
        <v>1594</v>
      </c>
      <c r="B87" s="31" t="s">
        <v>1595</v>
      </c>
      <c r="C87" s="437">
        <v>6.5756033434932119E-4</v>
      </c>
      <c r="D87" s="436" t="s">
        <v>71</v>
      </c>
      <c r="E87" s="436" t="s">
        <v>71</v>
      </c>
      <c r="F87" s="436" t="s">
        <v>71</v>
      </c>
      <c r="G87" s="435">
        <f t="shared" si="0"/>
        <v>6.5756033434932119E-4</v>
      </c>
      <c r="H87" s="28"/>
    </row>
    <row r="88" spans="1:8" outlineLevel="1" x14ac:dyDescent="0.35">
      <c r="A88" s="31" t="s">
        <v>1596</v>
      </c>
      <c r="D88" s="436"/>
      <c r="E88" s="436"/>
      <c r="F88" s="436"/>
      <c r="G88" s="436"/>
      <c r="H88" s="28"/>
    </row>
    <row r="89" spans="1:8" outlineLevel="1" x14ac:dyDescent="0.35">
      <c r="A89" s="31" t="s">
        <v>1597</v>
      </c>
      <c r="H89" s="28"/>
    </row>
    <row r="90" spans="1:8" outlineLevel="1" x14ac:dyDescent="0.35">
      <c r="A90" s="31" t="s">
        <v>1598</v>
      </c>
      <c r="H90" s="28"/>
    </row>
    <row r="91" spans="1:8" x14ac:dyDescent="0.35">
      <c r="H91" s="28"/>
    </row>
    <row r="92" spans="1:8" x14ac:dyDescent="0.35">
      <c r="H92" s="28"/>
    </row>
    <row r="93" spans="1:8" x14ac:dyDescent="0.35">
      <c r="H93" s="28"/>
    </row>
    <row r="94" spans="1:8" x14ac:dyDescent="0.35">
      <c r="H94" s="28"/>
    </row>
    <row r="95" spans="1:8" x14ac:dyDescent="0.35">
      <c r="H95" s="28"/>
    </row>
    <row r="96" spans="1:8" x14ac:dyDescent="0.35">
      <c r="H96" s="28"/>
    </row>
    <row r="97" spans="8:8" x14ac:dyDescent="0.35">
      <c r="H97" s="28"/>
    </row>
    <row r="98" spans="8:8" x14ac:dyDescent="0.35">
      <c r="H98" s="28"/>
    </row>
    <row r="99" spans="8:8" x14ac:dyDescent="0.35">
      <c r="H99" s="28"/>
    </row>
    <row r="100" spans="8:8" x14ac:dyDescent="0.35">
      <c r="H100" s="28"/>
    </row>
    <row r="101" spans="8:8" x14ac:dyDescent="0.35">
      <c r="H101" s="28"/>
    </row>
    <row r="102" spans="8:8" x14ac:dyDescent="0.35">
      <c r="H102" s="28"/>
    </row>
    <row r="103" spans="8:8" x14ac:dyDescent="0.35">
      <c r="H103" s="28"/>
    </row>
    <row r="104" spans="8:8" x14ac:dyDescent="0.35">
      <c r="H104" s="28"/>
    </row>
    <row r="105" spans="8:8" x14ac:dyDescent="0.35">
      <c r="H105" s="28"/>
    </row>
    <row r="106" spans="8:8" x14ac:dyDescent="0.35">
      <c r="H106" s="28"/>
    </row>
    <row r="107" spans="8:8" x14ac:dyDescent="0.35">
      <c r="H107" s="28"/>
    </row>
    <row r="108" spans="8:8" x14ac:dyDescent="0.35">
      <c r="H108" s="28"/>
    </row>
    <row r="109" spans="8:8" x14ac:dyDescent="0.35">
      <c r="H109" s="28"/>
    </row>
    <row r="110" spans="8:8" x14ac:dyDescent="0.35">
      <c r="H110" s="28"/>
    </row>
    <row r="111" spans="8:8" x14ac:dyDescent="0.35">
      <c r="H111" s="28"/>
    </row>
    <row r="112" spans="8:8" x14ac:dyDescent="0.35">
      <c r="H112" s="28"/>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90DE7880-A72E-4A77-91C3-F3FDE3478453}"/>
    <hyperlink ref="B7" location="'E. Optional ECB-ECAIs data'!B12" display="1. Additional information on the programme" xr:uid="{6F11AAA2-09CF-4B16-B50A-69B8427588B1}"/>
    <hyperlink ref="B9" location="'E. Optional ECB-ECAIs data'!B73" display="3.  Additional information on the asset distribution" xr:uid="{E0D068C7-A58D-4A1A-B8D2-888AAD28AC9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 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Luong, Tracy</dc:creator>
  <cp:lastModifiedBy>Luong, Tracy</cp:lastModifiedBy>
  <cp:lastPrinted>2019-04-18T01:50:27Z</cp:lastPrinted>
  <dcterms:created xsi:type="dcterms:W3CDTF">2019-04-18T01:28:30Z</dcterms:created>
  <dcterms:modified xsi:type="dcterms:W3CDTF">2019-04-18T01:53:33Z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Ref">
    <vt:lpwstr>https://api.informationprotection.azure.com/api/d9da684f-2c03-432a-a7b6-ed714ffc7683</vt:lpwstr>
  </property>
  <property fmtid="{D5CDD505-2E9C-101B-9397-08002B2CF9AE}" pid="5" name="MSIP_Label_88c63503-0fb3-4712-a32e-7ecb4b7d79e8_SetBy">
    <vt:lpwstr>Tracy.Luong@tdsecurities.com</vt:lpwstr>
  </property>
  <property fmtid="{D5CDD505-2E9C-101B-9397-08002B2CF9AE}" pid="6" name="MSIP_Label_88c63503-0fb3-4712-a32e-7ecb4b7d79e8_SetDate">
    <vt:lpwstr>2019-04-17T21:28:44.6362521-04:00</vt:lpwstr>
  </property>
  <property fmtid="{D5CDD505-2E9C-101B-9397-08002B2CF9AE}" pid="7" name="MSIP_Label_88c63503-0fb3-4712-a32e-7ecb4b7d79e8_Name">
    <vt:lpwstr>Internal</vt:lpwstr>
  </property>
  <property fmtid="{D5CDD505-2E9C-101B-9397-08002B2CF9AE}" pid="8" name="MSIP_Label_88c63503-0fb3-4712-a32e-7ecb4b7d79e8_Application">
    <vt:lpwstr>Microsoft Azure Information Protection</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