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03\"/>
    </mc:Choice>
  </mc:AlternateContent>
  <xr:revisionPtr revIDLastSave="0" documentId="13_ncr:1_{939AB053-075D-4720-88D1-54815A3BDD70}" xr6:coauthVersionLast="45" xr6:coauthVersionMax="45" xr10:uidLastSave="{00000000-0000-0000-0000-000000000000}"/>
  <bookViews>
    <workbookView xWindow="-120" yWindow="-120" windowWidth="29040" windowHeight="15840" xr2:uid="{1F0D1D44-9315-46E6-957E-98F461B90F63}"/>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Template'!$B$1:$O$421</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Template'!$B$1:$M$416</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7" l="1"/>
  <c r="C75" i="7"/>
  <c r="C187" i="3"/>
  <c r="C76" i="7"/>
  <c r="D577" i="3"/>
  <c r="G574" i="3" s="1"/>
  <c r="C577" i="3"/>
  <c r="D570" i="3"/>
  <c r="G564" i="3" s="1"/>
  <c r="C570" i="3"/>
  <c r="F569" i="3"/>
  <c r="F568" i="3"/>
  <c r="F567" i="3"/>
  <c r="F566" i="3"/>
  <c r="F565" i="3"/>
  <c r="F564" i="3"/>
  <c r="F563" i="3"/>
  <c r="F562" i="3"/>
  <c r="F561" i="3"/>
  <c r="G560" i="3"/>
  <c r="F560" i="3"/>
  <c r="D555" i="3"/>
  <c r="G545" i="3" s="1"/>
  <c r="C555" i="3"/>
  <c r="F554" i="3"/>
  <c r="F553" i="3"/>
  <c r="G552" i="3"/>
  <c r="F552" i="3"/>
  <c r="F551" i="3"/>
  <c r="F550" i="3"/>
  <c r="F549" i="3"/>
  <c r="G548" i="3"/>
  <c r="F548" i="3"/>
  <c r="F547" i="3"/>
  <c r="F546" i="3"/>
  <c r="F545" i="3"/>
  <c r="F544" i="3"/>
  <c r="G543" i="3"/>
  <c r="F543" i="3"/>
  <c r="F542" i="3"/>
  <c r="G541" i="3"/>
  <c r="F541" i="3"/>
  <c r="F540" i="3"/>
  <c r="G539" i="3"/>
  <c r="F539" i="3"/>
  <c r="F538" i="3"/>
  <c r="F537" i="3"/>
  <c r="D532" i="3"/>
  <c r="C532" i="3"/>
  <c r="F531" i="3"/>
  <c r="G530" i="3"/>
  <c r="F530" i="3"/>
  <c r="G529" i="3"/>
  <c r="F529" i="3"/>
  <c r="G528" i="3"/>
  <c r="F528" i="3"/>
  <c r="F527" i="3"/>
  <c r="G526" i="3"/>
  <c r="F526" i="3"/>
  <c r="G525" i="3"/>
  <c r="F525" i="3"/>
  <c r="G524" i="3"/>
  <c r="F524" i="3"/>
  <c r="F523" i="3"/>
  <c r="G522" i="3"/>
  <c r="F522" i="3"/>
  <c r="G521" i="3"/>
  <c r="F521" i="3"/>
  <c r="G520" i="3"/>
  <c r="F520" i="3"/>
  <c r="F519" i="3"/>
  <c r="G518" i="3"/>
  <c r="F518" i="3"/>
  <c r="G517" i="3"/>
  <c r="F517" i="3"/>
  <c r="G516" i="3"/>
  <c r="F516" i="3"/>
  <c r="F515" i="3"/>
  <c r="G514" i="3"/>
  <c r="F514" i="3"/>
  <c r="G481" i="3"/>
  <c r="G480" i="3"/>
  <c r="G478" i="3"/>
  <c r="F478" i="3"/>
  <c r="G477" i="3"/>
  <c r="G476" i="3"/>
  <c r="D475" i="3"/>
  <c r="C475" i="3"/>
  <c r="G474" i="3"/>
  <c r="G473" i="3"/>
  <c r="G471" i="3"/>
  <c r="F471" i="3"/>
  <c r="G470" i="3"/>
  <c r="G469" i="3"/>
  <c r="G467" i="3"/>
  <c r="F467" i="3"/>
  <c r="G459" i="3"/>
  <c r="G458" i="3"/>
  <c r="G456" i="3"/>
  <c r="F456" i="3"/>
  <c r="G455" i="3"/>
  <c r="G454" i="3"/>
  <c r="D453" i="3"/>
  <c r="C453" i="3"/>
  <c r="G452" i="3"/>
  <c r="G451" i="3"/>
  <c r="G449" i="3"/>
  <c r="F449" i="3"/>
  <c r="G448" i="3"/>
  <c r="G447" i="3"/>
  <c r="G445" i="3"/>
  <c r="F445" i="3"/>
  <c r="D440" i="3"/>
  <c r="G434" i="3" s="1"/>
  <c r="C440" i="3"/>
  <c r="F439" i="3"/>
  <c r="F438" i="3"/>
  <c r="F437" i="3"/>
  <c r="F436" i="3"/>
  <c r="F435" i="3"/>
  <c r="F434" i="3"/>
  <c r="F433" i="3"/>
  <c r="F432" i="3"/>
  <c r="F431" i="3"/>
  <c r="G430" i="3"/>
  <c r="F430" i="3"/>
  <c r="F429" i="3"/>
  <c r="F428" i="3"/>
  <c r="F427" i="3"/>
  <c r="G426" i="3"/>
  <c r="F426" i="3"/>
  <c r="F425" i="3"/>
  <c r="F424" i="3"/>
  <c r="F423" i="3"/>
  <c r="F422" i="3"/>
  <c r="G421" i="3"/>
  <c r="F421" i="3"/>
  <c r="F420" i="3"/>
  <c r="F419" i="3"/>
  <c r="F418" i="3"/>
  <c r="G417" i="3"/>
  <c r="F417" i="3"/>
  <c r="F440" i="3" s="1"/>
  <c r="F416" i="3"/>
  <c r="D360" i="3"/>
  <c r="G357" i="3" s="1"/>
  <c r="C360" i="3"/>
  <c r="F359" i="3"/>
  <c r="G358" i="3"/>
  <c r="G356" i="3"/>
  <c r="D353" i="3"/>
  <c r="C353" i="3"/>
  <c r="F352" i="3" s="1"/>
  <c r="G351" i="3"/>
  <c r="F351" i="3"/>
  <c r="G350" i="3"/>
  <c r="F350" i="3"/>
  <c r="G349" i="3"/>
  <c r="F349" i="3"/>
  <c r="G347" i="3"/>
  <c r="F347" i="3"/>
  <c r="G346" i="3"/>
  <c r="F346" i="3"/>
  <c r="G343" i="3"/>
  <c r="D343" i="3"/>
  <c r="C343" i="3"/>
  <c r="G342" i="3"/>
  <c r="F342" i="3"/>
  <c r="G341" i="3"/>
  <c r="F341" i="3"/>
  <c r="G340" i="3"/>
  <c r="F340" i="3"/>
  <c r="G339" i="3"/>
  <c r="F339" i="3"/>
  <c r="G338" i="3"/>
  <c r="F338" i="3"/>
  <c r="G337" i="3"/>
  <c r="F337" i="3"/>
  <c r="G336" i="3"/>
  <c r="F336" i="3"/>
  <c r="G335" i="3"/>
  <c r="F335" i="3"/>
  <c r="G334" i="3"/>
  <c r="F334" i="3"/>
  <c r="G333" i="3"/>
  <c r="F333" i="3"/>
  <c r="F343" i="3" s="1"/>
  <c r="G328" i="3"/>
  <c r="D328" i="3"/>
  <c r="C328" i="3"/>
  <c r="G310" i="3"/>
  <c r="F310" i="3"/>
  <c r="F328" i="3" s="1"/>
  <c r="D305" i="3"/>
  <c r="G304" i="3" s="1"/>
  <c r="C305" i="3"/>
  <c r="F304" i="3" s="1"/>
  <c r="G303" i="3"/>
  <c r="F303" i="3"/>
  <c r="F302" i="3"/>
  <c r="F301" i="3"/>
  <c r="G300" i="3"/>
  <c r="G299" i="3"/>
  <c r="F299" i="3"/>
  <c r="F298" i="3"/>
  <c r="G297" i="3"/>
  <c r="F297" i="3"/>
  <c r="G295" i="3"/>
  <c r="F295" i="3"/>
  <c r="G294" i="3"/>
  <c r="F294" i="3"/>
  <c r="F293" i="3"/>
  <c r="F291" i="3"/>
  <c r="G290" i="3"/>
  <c r="F290" i="3"/>
  <c r="F289" i="3"/>
  <c r="G288" i="3"/>
  <c r="F287" i="3"/>
  <c r="D249" i="3"/>
  <c r="C238" i="3"/>
  <c r="F232" i="3"/>
  <c r="F230" i="3"/>
  <c r="F229" i="3"/>
  <c r="F228" i="3"/>
  <c r="D227" i="3"/>
  <c r="C227" i="3"/>
  <c r="F226" i="3" s="1"/>
  <c r="F225" i="3"/>
  <c r="G224" i="3"/>
  <c r="F224" i="3"/>
  <c r="F223" i="3"/>
  <c r="F222" i="3"/>
  <c r="F221" i="3"/>
  <c r="F220" i="3"/>
  <c r="G219" i="3"/>
  <c r="F219" i="3"/>
  <c r="D200" i="3"/>
  <c r="C200" i="3"/>
  <c r="D199" i="3"/>
  <c r="C199" i="3"/>
  <c r="D198" i="3"/>
  <c r="C198" i="3"/>
  <c r="D197" i="3"/>
  <c r="C197" i="3"/>
  <c r="D196" i="3"/>
  <c r="C196" i="3"/>
  <c r="D195" i="3"/>
  <c r="C195" i="3"/>
  <c r="D194" i="3"/>
  <c r="C194" i="3"/>
  <c r="D193" i="3"/>
  <c r="C193" i="3"/>
  <c r="D192" i="3"/>
  <c r="C192" i="3"/>
  <c r="D191" i="3"/>
  <c r="C191" i="3"/>
  <c r="C190" i="3"/>
  <c r="F174" i="3"/>
  <c r="F173" i="3"/>
  <c r="F172" i="3"/>
  <c r="F171" i="3"/>
  <c r="F170" i="3"/>
  <c r="F162" i="3"/>
  <c r="F161" i="3"/>
  <c r="F160" i="3"/>
  <c r="F152" i="3"/>
  <c r="F111" i="3"/>
  <c r="F110" i="3"/>
  <c r="F109" i="3"/>
  <c r="F108" i="3"/>
  <c r="F107" i="3"/>
  <c r="F106" i="3"/>
  <c r="F105" i="3"/>
  <c r="F104" i="3"/>
  <c r="F103" i="3"/>
  <c r="F102" i="3"/>
  <c r="F101" i="3"/>
  <c r="F100" i="3"/>
  <c r="F99" i="3"/>
  <c r="F76" i="3"/>
  <c r="D76" i="3"/>
  <c r="C76" i="3"/>
  <c r="F72" i="3"/>
  <c r="D72" i="3"/>
  <c r="C72" i="3"/>
  <c r="F44" i="3"/>
  <c r="D44" i="3"/>
  <c r="C44" i="3"/>
  <c r="F36" i="3"/>
  <c r="C28" i="3"/>
  <c r="F28" i="3" s="1"/>
  <c r="C12" i="3"/>
  <c r="C15" i="3" s="1"/>
  <c r="C299" i="2"/>
  <c r="C298" i="2"/>
  <c r="C297" i="2"/>
  <c r="C296" i="2"/>
  <c r="C295" i="2"/>
  <c r="C294" i="2"/>
  <c r="C291" i="2"/>
  <c r="C289" i="2"/>
  <c r="C288" i="2"/>
  <c r="C220" i="2"/>
  <c r="F213" i="2"/>
  <c r="F212" i="2"/>
  <c r="F211" i="2"/>
  <c r="F209" i="2"/>
  <c r="C208" i="2"/>
  <c r="F214" i="2" s="1"/>
  <c r="F205" i="2"/>
  <c r="F204" i="2"/>
  <c r="F203" i="2"/>
  <c r="F201" i="2"/>
  <c r="F200" i="2"/>
  <c r="F199" i="2"/>
  <c r="F197" i="2"/>
  <c r="F196" i="2"/>
  <c r="F195" i="2"/>
  <c r="F193" i="2"/>
  <c r="F187" i="2"/>
  <c r="F184" i="2"/>
  <c r="F183" i="2"/>
  <c r="F182" i="2"/>
  <c r="F180" i="2"/>
  <c r="C179" i="2"/>
  <c r="F185" i="2" s="1"/>
  <c r="F177" i="2"/>
  <c r="F175" i="2"/>
  <c r="F174" i="2"/>
  <c r="D167" i="2"/>
  <c r="G166" i="2" s="1"/>
  <c r="G165" i="2"/>
  <c r="C167" i="2"/>
  <c r="G161" i="2"/>
  <c r="G159" i="2"/>
  <c r="G157" i="2"/>
  <c r="G156" i="2"/>
  <c r="D155" i="2"/>
  <c r="G162" i="2" s="1"/>
  <c r="G154" i="2"/>
  <c r="G153" i="2"/>
  <c r="G152" i="2"/>
  <c r="G151" i="2"/>
  <c r="G150" i="2"/>
  <c r="G149" i="2"/>
  <c r="G148" i="2"/>
  <c r="G147" i="2"/>
  <c r="G146" i="2"/>
  <c r="G145" i="2"/>
  <c r="G144" i="2"/>
  <c r="G143" i="2"/>
  <c r="G142" i="2"/>
  <c r="G141" i="2"/>
  <c r="G140" i="2"/>
  <c r="G139" i="2"/>
  <c r="G138" i="2"/>
  <c r="G155" i="2" s="1"/>
  <c r="C155" i="2"/>
  <c r="D129" i="2"/>
  <c r="G117" i="2" s="1"/>
  <c r="D100" i="2"/>
  <c r="C100" i="2"/>
  <c r="D77" i="2"/>
  <c r="G72" i="2" s="1"/>
  <c r="C76" i="2"/>
  <c r="C75" i="2"/>
  <c r="C74" i="2"/>
  <c r="C73" i="2"/>
  <c r="C72" i="2"/>
  <c r="C71" i="2"/>
  <c r="C70" i="2"/>
  <c r="C66" i="2"/>
  <c r="C53" i="2"/>
  <c r="C58" i="2" s="1"/>
  <c r="D46" i="2"/>
  <c r="F45" i="2"/>
  <c r="C38" i="2"/>
  <c r="F227" i="2" s="1"/>
  <c r="C17" i="2"/>
  <c r="D292" i="2"/>
  <c r="C292" i="2"/>
  <c r="D290" i="2"/>
  <c r="C290" i="2"/>
  <c r="D300" i="2"/>
  <c r="D293" i="2"/>
  <c r="C293" i="2"/>
  <c r="C300" i="2"/>
  <c r="F292" i="2"/>
  <c r="C214" i="3" l="1"/>
  <c r="C77" i="2"/>
  <c r="C260" i="3"/>
  <c r="F152" i="2"/>
  <c r="F148" i="2"/>
  <c r="F162" i="2"/>
  <c r="F158" i="2"/>
  <c r="F144" i="2"/>
  <c r="F151" i="2"/>
  <c r="F147" i="2"/>
  <c r="F140" i="2"/>
  <c r="F143" i="2"/>
  <c r="F161" i="2"/>
  <c r="F157" i="2"/>
  <c r="F154" i="2"/>
  <c r="F150" i="2"/>
  <c r="F146" i="2"/>
  <c r="F139" i="2"/>
  <c r="F156" i="2"/>
  <c r="F142" i="2"/>
  <c r="F160" i="2"/>
  <c r="F153" i="2"/>
  <c r="F141" i="2"/>
  <c r="F149" i="2"/>
  <c r="F145" i="2"/>
  <c r="F138" i="2"/>
  <c r="F159" i="2"/>
  <c r="F14" i="3"/>
  <c r="F13" i="3"/>
  <c r="F12" i="3"/>
  <c r="F207" i="3"/>
  <c r="F194" i="3"/>
  <c r="F212" i="3"/>
  <c r="F206" i="3"/>
  <c r="F201" i="3"/>
  <c r="F196" i="3"/>
  <c r="F211" i="3"/>
  <c r="F198" i="3"/>
  <c r="F191" i="3"/>
  <c r="F210" i="3"/>
  <c r="F205" i="3"/>
  <c r="F200" i="3"/>
  <c r="F193" i="3"/>
  <c r="F195" i="3"/>
  <c r="F209" i="3"/>
  <c r="F204" i="3"/>
  <c r="F197" i="3"/>
  <c r="F199" i="3"/>
  <c r="F190" i="3"/>
  <c r="F203" i="3"/>
  <c r="F213" i="3"/>
  <c r="F208" i="3"/>
  <c r="F202" i="3"/>
  <c r="F192" i="3"/>
  <c r="F98" i="2"/>
  <c r="F96" i="2"/>
  <c r="F94" i="2"/>
  <c r="F99" i="2"/>
  <c r="F97" i="2"/>
  <c r="F95" i="2"/>
  <c r="F93" i="2"/>
  <c r="F166" i="2"/>
  <c r="F165" i="2"/>
  <c r="F164" i="2"/>
  <c r="G98" i="2"/>
  <c r="G96" i="2"/>
  <c r="G94" i="2"/>
  <c r="G99" i="2"/>
  <c r="G97" i="2"/>
  <c r="G95" i="2"/>
  <c r="G93" i="2"/>
  <c r="F227" i="3"/>
  <c r="G246" i="3"/>
  <c r="G243" i="3"/>
  <c r="G245" i="3"/>
  <c r="G248" i="3"/>
  <c r="G242" i="3"/>
  <c r="G247" i="3"/>
  <c r="G244" i="3"/>
  <c r="G241" i="3"/>
  <c r="F53" i="2"/>
  <c r="F54" i="2"/>
  <c r="F57" i="2"/>
  <c r="F56" i="2"/>
  <c r="F55" i="2"/>
  <c r="F179" i="2"/>
  <c r="F75" i="2"/>
  <c r="F72" i="2"/>
  <c r="F74" i="2"/>
  <c r="F71" i="2"/>
  <c r="F76" i="2"/>
  <c r="F70" i="2"/>
  <c r="F73" i="2"/>
  <c r="F186" i="2"/>
  <c r="F215" i="2"/>
  <c r="F224" i="2"/>
  <c r="F231" i="3"/>
  <c r="G287" i="3"/>
  <c r="G292" i="3"/>
  <c r="G301" i="3"/>
  <c r="G352" i="3"/>
  <c r="G348" i="3"/>
  <c r="G353" i="3" s="1"/>
  <c r="F358" i="3"/>
  <c r="F357" i="3"/>
  <c r="G428" i="3"/>
  <c r="G437" i="3"/>
  <c r="G457" i="3"/>
  <c r="G450" i="3"/>
  <c r="G446" i="3"/>
  <c r="G453" i="3" s="1"/>
  <c r="G475" i="3"/>
  <c r="G479" i="3"/>
  <c r="G472" i="3"/>
  <c r="G468" i="3"/>
  <c r="G567" i="3"/>
  <c r="G573" i="3"/>
  <c r="C151" i="3"/>
  <c r="F151" i="3" s="1"/>
  <c r="G121" i="2"/>
  <c r="G78" i="2"/>
  <c r="G115" i="2"/>
  <c r="G123" i="2"/>
  <c r="G80" i="2"/>
  <c r="G112" i="2"/>
  <c r="G131" i="2"/>
  <c r="G233" i="3"/>
  <c r="G229" i="3"/>
  <c r="G226" i="3"/>
  <c r="G222" i="3"/>
  <c r="G232" i="3"/>
  <c r="G228" i="3"/>
  <c r="G225" i="3"/>
  <c r="G221" i="3"/>
  <c r="G424" i="3"/>
  <c r="G433" i="3"/>
  <c r="F555" i="3"/>
  <c r="G554" i="3"/>
  <c r="G550" i="3"/>
  <c r="G546" i="3"/>
  <c r="G542" i="3"/>
  <c r="G538" i="3"/>
  <c r="G563" i="3"/>
  <c r="G575" i="3"/>
  <c r="G74" i="2"/>
  <c r="G125" i="2"/>
  <c r="G134" i="2"/>
  <c r="G70" i="2"/>
  <c r="G79" i="2"/>
  <c r="G119" i="2"/>
  <c r="G127" i="2"/>
  <c r="G130" i="2"/>
  <c r="G73" i="2"/>
  <c r="F217" i="2"/>
  <c r="G231" i="3"/>
  <c r="G76" i="2"/>
  <c r="G81" i="2"/>
  <c r="G116" i="2"/>
  <c r="G120" i="2"/>
  <c r="G124" i="2"/>
  <c r="G128" i="2"/>
  <c r="G132" i="2"/>
  <c r="F221" i="2"/>
  <c r="F225" i="2"/>
  <c r="G293" i="3"/>
  <c r="G302" i="3"/>
  <c r="G420" i="3"/>
  <c r="G429" i="3"/>
  <c r="G438" i="3"/>
  <c r="G537" i="3"/>
  <c r="G551" i="3"/>
  <c r="G568" i="3"/>
  <c r="G576" i="3"/>
  <c r="G75" i="2"/>
  <c r="G164" i="2"/>
  <c r="G167" i="2" s="1"/>
  <c r="G71" i="2"/>
  <c r="G82" i="2"/>
  <c r="G113" i="2"/>
  <c r="G133" i="2"/>
  <c r="G160" i="2"/>
  <c r="F181" i="2"/>
  <c r="F194" i="2"/>
  <c r="F202" i="2"/>
  <c r="F210" i="2"/>
  <c r="F218" i="2"/>
  <c r="G223" i="3"/>
  <c r="F233" i="3"/>
  <c r="G289" i="3"/>
  <c r="G298" i="3"/>
  <c r="F356" i="3"/>
  <c r="F360" i="3" s="1"/>
  <c r="G416" i="3"/>
  <c r="G425" i="3"/>
  <c r="G547" i="3"/>
  <c r="F570" i="3"/>
  <c r="F576" i="3"/>
  <c r="F575" i="3"/>
  <c r="F574" i="3"/>
  <c r="D190" i="3"/>
  <c r="D214" i="3" s="1"/>
  <c r="G86" i="2"/>
  <c r="F222" i="2"/>
  <c r="F226" i="2"/>
  <c r="G87" i="2"/>
  <c r="G114" i="2"/>
  <c r="G135" i="2"/>
  <c r="F219" i="2"/>
  <c r="G439" i="3"/>
  <c r="G435" i="3"/>
  <c r="G431" i="3"/>
  <c r="G427" i="3"/>
  <c r="G423" i="3"/>
  <c r="G419" i="3"/>
  <c r="G569" i="3"/>
  <c r="G565" i="3"/>
  <c r="G561" i="3"/>
  <c r="C115" i="2"/>
  <c r="C129" i="2" s="1"/>
  <c r="G118" i="2"/>
  <c r="G122" i="2"/>
  <c r="G126" i="2"/>
  <c r="G136" i="2"/>
  <c r="F223" i="2"/>
  <c r="G422" i="3"/>
  <c r="G436" i="3"/>
  <c r="G544" i="3"/>
  <c r="G553" i="3"/>
  <c r="G566" i="3"/>
  <c r="G158" i="2"/>
  <c r="F178" i="2"/>
  <c r="F198" i="2"/>
  <c r="F206" i="2"/>
  <c r="G220" i="3"/>
  <c r="G227" i="3" s="1"/>
  <c r="G230" i="3"/>
  <c r="G291" i="3"/>
  <c r="G296" i="3"/>
  <c r="G359" i="3"/>
  <c r="G360" i="3" s="1"/>
  <c r="G418" i="3"/>
  <c r="G432" i="3"/>
  <c r="F459" i="3"/>
  <c r="F455" i="3"/>
  <c r="F452" i="3"/>
  <c r="F448" i="3"/>
  <c r="F458" i="3"/>
  <c r="F454" i="3"/>
  <c r="F451" i="3"/>
  <c r="F447" i="3"/>
  <c r="F453" i="3" s="1"/>
  <c r="F457" i="3"/>
  <c r="F450" i="3"/>
  <c r="F446" i="3"/>
  <c r="F481" i="3"/>
  <c r="F477" i="3"/>
  <c r="F474" i="3"/>
  <c r="F470" i="3"/>
  <c r="F480" i="3"/>
  <c r="F476" i="3"/>
  <c r="F473" i="3"/>
  <c r="F469" i="3"/>
  <c r="F475" i="3" s="1"/>
  <c r="F479" i="3"/>
  <c r="F472" i="3"/>
  <c r="F468" i="3"/>
  <c r="F532" i="3"/>
  <c r="G531" i="3"/>
  <c r="G527" i="3"/>
  <c r="G523" i="3"/>
  <c r="G519" i="3"/>
  <c r="G515" i="3"/>
  <c r="G532" i="3" s="1"/>
  <c r="G540" i="3"/>
  <c r="G549" i="3"/>
  <c r="G562" i="3"/>
  <c r="G570" i="3" s="1"/>
  <c r="F573" i="3"/>
  <c r="F577" i="3" s="1"/>
  <c r="F288" i="3"/>
  <c r="F305" i="3" s="1"/>
  <c r="F292" i="3"/>
  <c r="F296" i="3"/>
  <c r="F300" i="3"/>
  <c r="F348" i="3"/>
  <c r="F353" i="3" s="1"/>
  <c r="G577" i="3" l="1"/>
  <c r="F77" i="2"/>
  <c r="G249" i="3"/>
  <c r="F167" i="2"/>
  <c r="F214" i="3"/>
  <c r="G211" i="3"/>
  <c r="G207" i="3"/>
  <c r="G203" i="3"/>
  <c r="G210" i="3"/>
  <c r="G206" i="3"/>
  <c r="G202" i="3"/>
  <c r="G199" i="3"/>
  <c r="G197" i="3"/>
  <c r="G195" i="3"/>
  <c r="G193" i="3"/>
  <c r="G191" i="3"/>
  <c r="G212" i="3"/>
  <c r="G201" i="3"/>
  <c r="G196" i="3"/>
  <c r="G198" i="3"/>
  <c r="G205" i="3"/>
  <c r="G200" i="3"/>
  <c r="G209" i="3"/>
  <c r="G204" i="3"/>
  <c r="G190" i="3"/>
  <c r="G213" i="3"/>
  <c r="G208" i="3"/>
  <c r="G192" i="3"/>
  <c r="G194" i="3"/>
  <c r="G77" i="2"/>
  <c r="F58" i="2"/>
  <c r="G100" i="2"/>
  <c r="G555" i="3"/>
  <c r="G305" i="3"/>
  <c r="F220" i="2"/>
  <c r="F100" i="2"/>
  <c r="F15" i="3"/>
  <c r="C249" i="3"/>
  <c r="C39" i="2"/>
  <c r="G129" i="2"/>
  <c r="F130" i="2"/>
  <c r="F127" i="2"/>
  <c r="F123" i="2"/>
  <c r="F119" i="2"/>
  <c r="F115" i="2"/>
  <c r="F118" i="2"/>
  <c r="F126" i="2"/>
  <c r="F122" i="2"/>
  <c r="F114" i="2"/>
  <c r="F125" i="2"/>
  <c r="F121" i="2"/>
  <c r="F117" i="2"/>
  <c r="F113" i="2"/>
  <c r="F112" i="2"/>
  <c r="F128" i="2"/>
  <c r="F124" i="2"/>
  <c r="F120" i="2"/>
  <c r="F116" i="2"/>
  <c r="G440" i="3"/>
  <c r="C262" i="3"/>
  <c r="F208" i="2"/>
  <c r="F155" i="2"/>
  <c r="G227" i="2" l="1"/>
  <c r="G223" i="2"/>
  <c r="G219" i="2"/>
  <c r="G226" i="2"/>
  <c r="G222" i="2"/>
  <c r="G218" i="2"/>
  <c r="G225" i="2"/>
  <c r="G221" i="2"/>
  <c r="G217" i="2"/>
  <c r="G224" i="2"/>
  <c r="D45" i="2"/>
  <c r="F129" i="2"/>
  <c r="F246" i="3"/>
  <c r="F244" i="3"/>
  <c r="F242" i="3"/>
  <c r="F247" i="3"/>
  <c r="F241" i="3"/>
  <c r="F243" i="3"/>
  <c r="F245" i="3"/>
  <c r="F248" i="3"/>
  <c r="G214" i="3"/>
  <c r="C150" i="3"/>
  <c r="F150" i="3" s="1"/>
  <c r="C83" i="7"/>
  <c r="G83" i="7" s="1"/>
  <c r="F249" i="3" l="1"/>
  <c r="G220" i="2"/>
  <c r="C84" i="7"/>
  <c r="G84" i="7" s="1"/>
  <c r="C87" i="7" l="1"/>
  <c r="G87" i="7" s="1"/>
  <c r="C180" i="3"/>
  <c r="F180" i="3" s="1"/>
</calcChain>
</file>

<file path=xl/sharedStrings.xml><?xml version="1.0" encoding="utf-8"?>
<sst xmlns="http://schemas.openxmlformats.org/spreadsheetml/2006/main" count="3193" uniqueCount="2014">
  <si>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</si>
  <si>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</si>
  <si>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</si>
  <si>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</si>
  <si>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</si>
  <si>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</si>
  <si>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</si>
  <si>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</si>
  <si>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</si>
  <si>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</si>
  <si>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</si>
  <si>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</si>
  <si>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</si>
  <si>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</si>
  <si>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</si>
  <si>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</si>
  <si>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</si>
  <si>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</si>
  <si>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</si>
  <si>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</si>
  <si>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</si>
  <si>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</si>
  <si>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</si>
  <si>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</si>
  <si>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</si>
  <si>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</si>
  <si>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</si>
  <si>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</si>
  <si>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</si>
  <si>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</si>
  <si>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</si>
  <si>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</si>
  <si>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</si>
  <si>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</si>
  <si>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</si>
  <si>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</si>
  <si>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</si>
  <si>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</si>
  <si>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</si>
  <si>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</si>
  <si>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</si>
  <si>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</si>
  <si>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</si>
  <si>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</si>
  <si>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</si>
  <si>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</si>
  <si>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</si>
  <si>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</si>
  <si>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</si>
  <si>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</si>
  <si>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</si>
  <si>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</si>
  <si>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</si>
  <si>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</si>
  <si>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</si>
  <si>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</si>
  <si>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</si>
  <si>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</si>
  <si>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</si>
  <si>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</si>
  <si>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</si>
  <si>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</si>
  <si>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</si>
  <si>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</si>
  <si>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</si>
  <si>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</si>
  <si>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</si>
  <si>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</si>
  <si>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</si>
  <si>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</si>
  <si>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</si>
  <si>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</si>
  <si>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</si>
  <si>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</si>
  <si>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</si>
  <si>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</si>
  <si>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</si>
  <si>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</si>
  <si>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</si>
  <si>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</si>
  <si>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</si>
  <si>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</si>
  <si>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</si>
  <si>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</si>
  <si>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</si>
  <si>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</si>
  <si>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</si>
  <si>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</si>
  <si>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</si>
  <si>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</si>
  <si>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</si>
  <si>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</si>
  <si>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</si>
  <si>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</si>
  <si>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</si>
  <si>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</si>
  <si>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</si>
  <si>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</si>
  <si>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</si>
  <si>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</si>
  <si>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</si>
  <si>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</si>
  <si>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</si>
  <si>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</si>
  <si>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</si>
  <si>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</si>
  <si>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</si>
  <si>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</si>
  <si>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</si>
  <si>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</si>
  <si>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</si>
  <si>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</si>
  <si>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</si>
  <si>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</si>
  <si>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</si>
  <si>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</si>
  <si>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</si>
  <si>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</si>
  <si>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</si>
  <si>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</si>
  <si>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</si>
  <si>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</si>
  <si>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</si>
  <si>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</si>
  <si>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</si>
  <si>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</si>
  <si>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</si>
  <si>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</si>
  <si>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</si>
  <si>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</si>
  <si>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</si>
  <si>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</si>
  <si>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</si>
  <si>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</si>
  <si>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</si>
  <si>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</si>
  <si>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</si>
  <si>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</si>
  <si>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</si>
  <si>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</si>
  <si>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</si>
  <si>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</si>
  <si>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</si>
  <si>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</si>
  <si>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</si>
  <si>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</si>
  <si>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</si>
  <si>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</si>
  <si>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</si>
  <si>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</si>
  <si>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</si>
  <si>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</si>
  <si>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</si>
  <si>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</si>
  <si>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</si>
  <si>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</si>
  <si>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</si>
  <si>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</si>
  <si>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</si>
  <si>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</si>
  <si>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</si>
  <si>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</si>
  <si>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</si>
  <si>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</si>
  <si>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</si>
  <si>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</si>
  <si>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</si>
  <si>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</si>
  <si>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</si>
  <si>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</si>
  <si>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</si>
  <si>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</si>
  <si>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</si>
  <si>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</si>
  <si>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</si>
  <si>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</si>
  <si>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</si>
  <si>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</si>
  <si>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</si>
  <si>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</si>
  <si>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</si>
  <si>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</si>
  <si>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</si>
  <si>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</si>
  <si>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</si>
  <si>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</si>
  <si>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</si>
  <si>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</si>
  <si>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</si>
  <si>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</si>
  <si>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</si>
  <si>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</si>
  <si>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</si>
  <si>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</si>
  <si>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</si>
  <si>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</si>
  <si>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</si>
  <si>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</si>
  <si>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</si>
  <si>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</si>
  <si>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</si>
  <si>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</si>
  <si>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</si>
  <si>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</si>
  <si>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</si>
  <si>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</si>
  <si>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</si>
  <si>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</si>
  <si>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</si>
  <si>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</si>
  <si>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</si>
  <si>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</si>
  <si>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</si>
  <si>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</si>
  <si>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</si>
  <si>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</si>
  <si>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</si>
  <si>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</si>
  <si>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</si>
  <si>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</si>
  <si>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</si>
  <si>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</si>
  <si>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</si>
  <si>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</si>
  <si>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</si>
  <si>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</si>
  <si>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</si>
  <si>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</si>
  <si>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</si>
  <si>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</si>
  <si>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</si>
  <si>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</si>
  <si>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</si>
  <si>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</si>
  <si>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</si>
  <si>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</si>
  <si>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</si>
  <si>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</si>
  <si>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</si>
  <si>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</si>
  <si>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</si>
  <si>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</si>
  <si>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</si>
  <si>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</si>
  <si>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</si>
  <si>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</si>
  <si>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</si>
  <si>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</si>
  <si>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</si>
  <si>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</si>
  <si>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</si>
  <si>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</si>
  <si>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</si>
  <si>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</si>
  <si>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</si>
  <si>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</si>
  <si>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</si>
  <si>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</si>
  <si>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</si>
  <si>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</si>
  <si>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</si>
  <si>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</si>
  <si>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</si>
  <si>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</si>
  <si>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</si>
  <si>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</si>
  <si>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</si>
  <si>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</si>
  <si>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</si>
  <si>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</si>
  <si>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</si>
  <si>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</si>
  <si>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</si>
  <si>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</si>
  <si>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</si>
  <si>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</si>
  <si>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</si>
  <si>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</si>
  <si>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</si>
  <si>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</si>
  <si>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</si>
  <si>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</si>
  <si>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</si>
  <si>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</si>
  <si>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</si>
  <si>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</si>
  <si>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</si>
  <si>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</si>
  <si>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</si>
  <si>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</si>
  <si>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</si>
  <si>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</si>
  <si>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</si>
  <si>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</si>
  <si>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</si>
  <si>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</si>
  <si>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</si>
  <si>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</si>
  <si>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</si>
  <si>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</si>
  <si>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</si>
  <si>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</si>
  <si>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</si>
  <si>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</si>
  <si>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</si>
  <si>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</si>
  <si>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</si>
  <si>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</si>
  <si>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</si>
  <si>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</si>
  <si>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</si>
  <si>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</si>
  <si>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</si>
  <si>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</si>
  <si>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</si>
  <si>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</si>
  <si>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</si>
  <si>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</si>
  <si>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</si>
  <si>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</si>
  <si>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</si>
  <si>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</si>
  <si>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</si>
  <si>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</si>
  <si>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</si>
  <si>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</si>
  <si>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</si>
  <si>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</si>
  <si>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</si>
  <si>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</si>
  <si>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</si>
  <si>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</si>
  <si>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</si>
  <si>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</si>
  <si>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</si>
  <si>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</si>
  <si>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</si>
  <si>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</si>
  <si>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</si>
  <si>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</si>
  <si>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</si>
  <si>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</si>
  <si>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</si>
  <si>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</si>
  <si>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</si>
  <si>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</si>
  <si>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</si>
  <si>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</si>
  <si>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</si>
  <si>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</si>
  <si>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</si>
  <si>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</si>
  <si>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</si>
  <si>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</si>
  <si>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</si>
  <si>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</si>
  <si>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</si>
  <si>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</si>
  <si>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</si>
  <si>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</si>
  <si>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</si>
  <si>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</si>
  <si>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</si>
  <si>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</si>
  <si>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</si>
  <si>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</si>
  <si>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</si>
  <si>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</si>
  <si>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</si>
  <si>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</si>
  <si>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</si>
  <si>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</si>
  <si>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</si>
  <si>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</si>
  <si>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</si>
  <si>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</si>
  <si>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</si>
  <si>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</si>
  <si>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</si>
  <si>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</si>
  <si>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</si>
  <si>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</si>
  <si>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</si>
  <si>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</si>
  <si>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</si>
  <si>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</si>
  <si>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</si>
  <si>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</si>
  <si>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</si>
  <si>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</si>
  <si>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</si>
  <si>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</si>
  <si>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</si>
  <si>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</si>
  <si>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</si>
  <si>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</si>
  <si>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</si>
  <si>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</si>
  <si>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</si>
  <si>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</si>
  <si>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</si>
  <si>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</si>
  <si>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</si>
  <si>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</si>
  <si>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</si>
  <si>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</si>
  <si>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</si>
  <si>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</si>
  <si>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</si>
  <si>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</si>
  <si>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</si>
  <si>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</si>
  <si>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</si>
  <si>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</si>
  <si>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</si>
  <si>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</si>
  <si>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</si>
  <si>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</si>
  <si>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</si>
  <si>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</si>
  <si>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</si>
  <si>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</si>
  <si>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</si>
  <si>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</si>
  <si>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</si>
  <si>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</si>
  <si>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</si>
  <si>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</si>
  <si>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</si>
  <si>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</si>
  <si>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</si>
  <si>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</si>
  <si>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</si>
  <si>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</si>
  <si>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</si>
  <si>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</si>
  <si>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</si>
  <si>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</si>
  <si>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</si>
  <si>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</si>
  <si>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</si>
  <si>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</si>
  <si>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</si>
  <si>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</si>
  <si>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</si>
  <si>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</si>
  <si>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</si>
  <si>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</si>
  <si>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</si>
  <si>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</si>
  <si>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</si>
  <si>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</si>
  <si>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</si>
  <si>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</si>
  <si>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</si>
  <si>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</si>
  <si>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</si>
  <si>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</si>
  <si>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</si>
  <si>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</si>
  <si>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</si>
  <si>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</si>
  <si>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</si>
  <si>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</si>
  <si>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</si>
  <si>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</si>
  <si>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</si>
  <si>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</si>
  <si>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</si>
  <si>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</si>
  <si>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</si>
  <si>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</si>
  <si>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</si>
  <si>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</si>
  <si>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</si>
  <si>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</si>
  <si>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</si>
  <si>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</si>
  <si>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</si>
  <si>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</si>
  <si>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</si>
  <si>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</si>
  <si>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</si>
  <si>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</si>
  <si>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</si>
  <si>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</si>
  <si>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</si>
  <si>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</si>
  <si>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</si>
  <si>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</si>
  <si>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</si>
  <si>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</si>
  <si>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</si>
  <si>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</si>
  <si>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</si>
  <si>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</si>
  <si>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</si>
  <si>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</si>
  <si>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</si>
  <si>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</si>
  <si>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</si>
  <si>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</si>
  <si>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</si>
  <si>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</si>
  <si>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</si>
  <si>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</si>
  <si>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</si>
  <si>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</si>
  <si>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</si>
  <si>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</si>
  <si>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</si>
  <si>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</si>
  <si>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</si>
  <si>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</si>
  <si>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</si>
  <si>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</si>
  <si>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</si>
  <si>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</si>
  <si>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</si>
  <si>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</si>
  <si>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</si>
  <si>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</si>
  <si>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</si>
  <si>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</si>
  <si>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</si>
  <si>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</si>
  <si>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</si>
  <si>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</si>
  <si>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</si>
  <si>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</si>
  <si>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</si>
  <si>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</si>
  <si>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</si>
  <si>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</si>
  <si>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</si>
  <si>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</si>
  <si>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</si>
  <si>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</si>
  <si>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</si>
  <si>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</si>
  <si>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</si>
  <si>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</si>
  <si>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</si>
  <si>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</si>
  <si>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</si>
  <si>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</si>
  <si>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</si>
  <si>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</si>
  <si>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</si>
  <si>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</si>
  <si>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</si>
  <si>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</si>
  <si>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</si>
  <si>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</si>
  <si>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</si>
  <si>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</si>
  <si>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</si>
  <si>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</si>
  <si>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</si>
  <si>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</si>
  <si>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</si>
  <si>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</si>
  <si>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</si>
  <si>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</si>
  <si>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</si>
  <si>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</si>
  <si>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</si>
  <si>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</si>
  <si>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</si>
  <si>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</si>
  <si>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</si>
  <si>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</si>
  <si>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</si>
  <si>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</si>
  <si>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</si>
  <si>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</si>
  <si>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</si>
  <si>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</si>
  <si>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</si>
  <si>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</si>
  <si>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</si>
  <si>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</si>
  <si>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</si>
  <si>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</si>
  <si>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</si>
  <si>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</si>
  <si>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</si>
  <si>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</si>
  <si>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</si>
  <si>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</si>
  <si>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</si>
  <si>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</si>
  <si>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</si>
  <si>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</si>
  <si>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</si>
  <si>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</si>
  <si>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</si>
  <si>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</si>
  <si>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</si>
  <si>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</si>
  <si>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</si>
  <si>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</si>
  <si>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</si>
  <si>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</si>
  <si>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</si>
  <si>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</si>
  <si>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</si>
  <si>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</si>
  <si>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</si>
  <si>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</si>
  <si>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</si>
  <si>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</si>
  <si>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</si>
  <si>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</si>
  <si>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</si>
  <si>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</si>
  <si>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</si>
  <si>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</si>
  <si>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</si>
  <si>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</si>
  <si>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</si>
  <si>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</si>
  <si>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</si>
  <si>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</si>
  <si>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</si>
  <si>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</si>
  <si>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</si>
  <si>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</si>
  <si>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</si>
  <si>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</si>
  <si>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</si>
  <si>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</si>
  <si>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</si>
  <si>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</si>
  <si>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</si>
  <si>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</si>
  <si>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</si>
  <si>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</si>
  <si>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</si>
  <si>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</si>
  <si>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</si>
  <si>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</si>
  <si>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</si>
  <si>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</si>
  <si>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</si>
  <si>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</si>
  <si>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</si>
  <si>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</si>
  <si>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</si>
  <si>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</si>
  <si>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</si>
  <si>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</si>
  <si>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</si>
  <si>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</si>
  <si>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</si>
  <si>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</si>
  <si>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</si>
  <si>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</si>
  <si>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</si>
  <si>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</si>
  <si>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</si>
  <si>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</si>
  <si>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</si>
  <si>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</si>
  <si>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</si>
  <si>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</si>
  <si>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</si>
  <si>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</si>
  <si>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</si>
  <si>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</si>
  <si>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</si>
  <si>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</si>
  <si>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</si>
  <si>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</si>
  <si>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</si>
  <si>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</si>
  <si>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</si>
  <si>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</si>
  <si>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</si>
  <si>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</si>
  <si>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</si>
  <si>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</si>
  <si>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</si>
  <si>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</si>
  <si>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</si>
  <si>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</si>
  <si>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</si>
  <si>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</si>
  <si>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</si>
  <si>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</si>
  <si>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</si>
  <si>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</si>
  <si>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</si>
  <si>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</si>
  <si>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</si>
  <si>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</si>
  <si>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</si>
  <si>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</si>
  <si>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</si>
  <si>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</si>
  <si>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</si>
  <si>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</si>
  <si>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</si>
  <si>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</si>
  <si>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</si>
  <si>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</si>
  <si>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</si>
  <si>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</si>
  <si>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</si>
  <si>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</si>
  <si>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</si>
  <si>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</si>
  <si>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</si>
  <si>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</si>
  <si>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</si>
  <si>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</si>
  <si>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</si>
  <si>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</si>
  <si>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</si>
  <si>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</si>
  <si>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</si>
  <si>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</si>
  <si>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</si>
  <si>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</si>
  <si>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</si>
  <si>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</si>
  <si>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</si>
  <si>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</si>
  <si>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</si>
  <si>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</si>
  <si>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</si>
  <si>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</si>
  <si>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</si>
  <si>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</si>
  <si>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</si>
  <si>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</si>
  <si>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</si>
  <si>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</si>
  <si>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</si>
  <si>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</si>
  <si>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</si>
  <si>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</si>
  <si>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</si>
  <si>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</si>
  <si>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</si>
  <si>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</si>
  <si>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</si>
  <si>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</si>
  <si>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</si>
  <si>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</si>
  <si>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</si>
  <si>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</si>
  <si>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</si>
  <si>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</si>
  <si>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</si>
  <si>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</si>
  <si>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</si>
  <si>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</si>
  <si>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</si>
  <si>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</si>
  <si>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</si>
  <si>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</si>
  <si>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</si>
  <si>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</si>
  <si>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</si>
  <si>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</si>
  <si>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</si>
  <si>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</si>
  <si>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</si>
  <si>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</si>
  <si>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</si>
  <si>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</si>
  <si>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</si>
  <si>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</si>
  <si>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</si>
  <si>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</si>
  <si>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</si>
  <si>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</si>
  <si>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</si>
  <si>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</si>
  <si>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</si>
  <si>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</si>
  <si>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</si>
  <si>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</si>
  <si>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</si>
  <si>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</si>
  <si>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</si>
  <si>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</si>
  <si>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</si>
  <si>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</si>
  <si>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</si>
  <si>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</si>
  <si>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</si>
  <si>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</si>
  <si>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</si>
  <si>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</si>
  <si>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</si>
  <si>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</si>
  <si>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</si>
  <si>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</si>
  <si>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</si>
  <si>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</si>
  <si>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</si>
  <si>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</si>
  <si>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</si>
  <si>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</si>
  <si>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</si>
  <si>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</si>
  <si>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</si>
  <si>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</si>
  <si>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</si>
  <si>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</si>
  <si>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</si>
  <si>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</si>
  <si>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</si>
  <si>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</si>
  <si>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</si>
  <si>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</si>
  <si>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</si>
  <si>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</si>
  <si>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</si>
  <si>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</si>
  <si>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</si>
  <si>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</si>
  <si>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</si>
  <si>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</si>
  <si>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</si>
  <si>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</si>
  <si>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</si>
  <si>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</si>
  <si>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</si>
  <si>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</si>
  <si>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</si>
  <si>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</si>
  <si>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</si>
  <si>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</si>
  <si>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</si>
  <si>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</si>
  <si>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</si>
  <si>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</si>
  <si>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</si>
  <si>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</si>
  <si>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</si>
  <si>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</si>
  <si>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</si>
  <si>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</si>
  <si>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</si>
  <si>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</si>
  <si>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</si>
  <si>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</si>
  <si>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</si>
  <si>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</si>
  <si>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</si>
  <si>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</si>
  <si>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</si>
  <si>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</si>
  <si>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</si>
  <si>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</si>
  <si>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</si>
  <si>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</si>
  <si>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</si>
  <si>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</si>
  <si>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</si>
  <si>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</si>
  <si>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</si>
  <si>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</si>
  <si>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</si>
  <si>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</si>
  <si>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</si>
  <si>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</si>
  <si>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</si>
  <si>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</si>
  <si>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</si>
  <si>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</si>
  <si>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</si>
  <si>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</si>
  <si>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</si>
  <si>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</si>
  <si>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</si>
  <si>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</si>
  <si>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</si>
  <si>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</si>
  <si>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</si>
  <si>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</si>
  <si>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</si>
  <si>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</si>
  <si>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</si>
  <si>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</si>
  <si>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</si>
  <si>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</si>
  <si>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</si>
  <si>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</si>
  <si>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</si>
  <si>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</si>
  <si>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</si>
  <si>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</si>
  <si>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</si>
  <si>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</si>
  <si>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</si>
  <si>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</si>
  <si>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</si>
  <si>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</si>
  <si>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</si>
  <si>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</si>
  <si>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</si>
  <si>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</si>
  <si>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</si>
  <si>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</si>
  <si>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</si>
  <si>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</si>
  <si>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</si>
  <si>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</si>
  <si>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</si>
  <si>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</si>
  <si>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</si>
  <si>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</si>
  <si>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</si>
  <si>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</si>
  <si>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</si>
  <si>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</si>
  <si>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</si>
  <si>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</si>
  <si>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</si>
  <si>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</si>
  <si>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</si>
  <si>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</si>
  <si>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</si>
  <si>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</si>
  <si>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</si>
  <si>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</si>
  <si>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</si>
  <si>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</si>
  <si>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</si>
  <si>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</si>
  <si>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</si>
  <si>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</si>
  <si>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</si>
  <si>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</si>
  <si>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</si>
  <si>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</si>
  <si>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</si>
  <si>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</si>
  <si>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</si>
  <si>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</si>
  <si>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</si>
  <si>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</si>
  <si>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</si>
  <si>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</si>
  <si>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</si>
  <si>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</si>
  <si>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</si>
  <si>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</si>
  <si>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</si>
  <si>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</si>
  <si>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</si>
  <si>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</si>
  <si>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</si>
  <si>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</si>
  <si>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</si>
  <si>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</si>
  <si>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</si>
  <si>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</si>
  <si>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</si>
  <si>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</si>
  <si>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</si>
  <si>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</si>
  <si>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</si>
  <si>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</si>
  <si>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</si>
  <si>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</si>
  <si>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</si>
  <si>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</si>
  <si>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</si>
  <si>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</si>
  <si>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</si>
  <si>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</si>
  <si>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</si>
  <si>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</si>
  <si>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</si>
  <si>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</si>
  <si>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</si>
  <si>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</si>
  <si>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</si>
  <si>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</si>
  <si>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</si>
  <si>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</si>
  <si>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</si>
  <si>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</si>
  <si>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</si>
  <si>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</si>
  <si>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</si>
  <si>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</si>
  <si>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</si>
  <si>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</si>
  <si>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</si>
  <si>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</si>
  <si>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</si>
  <si>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</si>
  <si>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</si>
  <si>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</si>
  <si>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</si>
  <si>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</si>
  <si>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</si>
  <si>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</si>
  <si>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</si>
  <si>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</si>
  <si>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</si>
  <si>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</si>
  <si>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</si>
  <si>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</si>
  <si>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</si>
  <si>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</si>
  <si>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</si>
  <si>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</si>
  <si>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</si>
  <si>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</si>
  <si>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</si>
  <si>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</si>
  <si>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</si>
  <si>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</si>
  <si>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</si>
  <si>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</si>
  <si>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</si>
  <si>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</si>
  <si>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</si>
  <si>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</si>
  <si>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</si>
  <si>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</si>
  <si>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</si>
  <si>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</si>
  <si>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</si>
  <si>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</si>
  <si>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</si>
  <si>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</si>
  <si>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</si>
  <si>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</si>
  <si>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</si>
  <si>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</si>
  <si>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</si>
  <si>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</si>
  <si>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</si>
  <si>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</si>
  <si>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</si>
  <si>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</si>
  <si>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</si>
  <si>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</si>
  <si>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</si>
  <si>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</si>
  <si>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</si>
  <si>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</si>
  <si>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</si>
  <si>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</si>
  <si>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</si>
  <si>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</si>
  <si>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</si>
  <si>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</si>
  <si>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</si>
  <si>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</si>
  <si>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</si>
  <si>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</si>
  <si>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</si>
  <si>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</si>
  <si>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</si>
  <si>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</si>
  <si>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</si>
  <si>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</si>
  <si>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</si>
  <si>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</si>
  <si>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</si>
  <si>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</si>
  <si>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</si>
  <si>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</si>
  <si>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</si>
  <si>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</si>
  <si>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</si>
  <si>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</si>
  <si>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</si>
  <si>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</si>
  <si>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</si>
  <si>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</si>
  <si>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</si>
  <si>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</si>
  <si>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</si>
  <si>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</si>
  <si>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</si>
  <si>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</si>
  <si>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</si>
  <si>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</si>
  <si>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</si>
  <si>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</si>
  <si>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</si>
  <si>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</si>
  <si>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</si>
  <si>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</si>
  <si>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</si>
  <si>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</si>
  <si>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</si>
  <si>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</si>
  <si>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</si>
  <si>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</si>
  <si>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</si>
  <si>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</si>
  <si>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</si>
  <si>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</si>
  <si>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</si>
  <si>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</si>
  <si>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</si>
  <si>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</si>
  <si>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</si>
  <si>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</si>
  <si>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</si>
  <si>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</si>
  <si>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</si>
  <si>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</si>
  <si>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</si>
  <si>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</si>
  <si>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</si>
  <si>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</si>
  <si>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</si>
  <si>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</si>
  <si>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</si>
  <si>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</si>
  <si>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</si>
  <si>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</si>
  <si>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</si>
  <si>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</si>
  <si>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</si>
  <si>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</si>
  <si>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</si>
  <si>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</si>
  <si>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</si>
  <si>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</si>
  <si>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</si>
  <si>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</si>
  <si>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</si>
  <si>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</si>
  <si>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</si>
  <si>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</si>
  <si>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</si>
  <si>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</si>
  <si>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</si>
  <si>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</si>
  <si>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</si>
  <si>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</si>
  <si>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</si>
  <si>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</si>
  <si>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</si>
  <si>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</si>
  <si>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</si>
  <si>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</si>
  <si>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</si>
  <si>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</si>
  <si>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</si>
  <si>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</si>
  <si>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</si>
  <si>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</si>
  <si>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</si>
  <si>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</si>
  <si>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</si>
  <si>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</si>
  <si>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</si>
  <si>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</si>
  <si>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</si>
  <si>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</si>
  <si>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</si>
  <si>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</si>
  <si>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</si>
  <si>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</si>
  <si>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</si>
  <si>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</si>
  <si>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</si>
  <si>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</si>
  <si>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</si>
  <si>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</si>
  <si>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</si>
  <si>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</si>
  <si>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</si>
  <si>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</si>
  <si>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</si>
  <si>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</si>
  <si>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</si>
  <si>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</si>
  <si>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</si>
  <si>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</si>
  <si>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</si>
  <si>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</si>
  <si>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</si>
  <si>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</si>
  <si>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</si>
  <si>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</si>
  <si>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</si>
  <si>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</si>
  <si>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</si>
  <si>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</si>
  <si>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</si>
  <si>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</si>
  <si>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</si>
  <si>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</si>
  <si>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</si>
  <si>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</si>
  <si>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</si>
  <si>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</si>
  <si>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</si>
  <si>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</si>
  <si>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</si>
  <si>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</si>
  <si>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</si>
  <si>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</si>
  <si>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</si>
  <si>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</si>
  <si>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</si>
  <si>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</si>
  <si>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</si>
  <si>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</si>
  <si>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</si>
  <si>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</si>
  <si>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</si>
  <si>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</si>
  <si>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</si>
  <si>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</si>
  <si>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</si>
  <si>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</si>
  <si>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</si>
  <si>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</si>
  <si>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</si>
  <si>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</si>
  <si>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</si>
  <si>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</si>
  <si>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</si>
  <si>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</si>
  <si>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</si>
  <si>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</si>
  <si>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</si>
  <si>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</si>
  <si>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</si>
  <si>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</si>
  <si>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</si>
  <si>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</si>
  <si>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</si>
  <si>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</si>
  <si>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</si>
  <si>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</si>
  <si>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</si>
  <si>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</si>
  <si>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</si>
  <si>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</si>
  <si>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</si>
  <si>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</si>
  <si>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</si>
  <si>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</si>
  <si>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</si>
  <si>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</si>
  <si>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</si>
  <si>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</si>
  <si>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</si>
  <si>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</si>
  <si>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</si>
  <si>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</si>
  <si>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</si>
  <si>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</si>
  <si>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</si>
  <si>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</si>
  <si>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</si>
  <si>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</si>
  <si>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</si>
  <si>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</si>
  <si>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</si>
  <si>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</si>
  <si>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</si>
  <si>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</si>
  <si>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</si>
  <si>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</si>
  <si>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</si>
  <si>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</si>
  <si>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</si>
  <si>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</si>
  <si>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</si>
  <si>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</si>
  <si>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</si>
  <si>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</si>
  <si>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</si>
  <si>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</si>
  <si>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</si>
  <si>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</si>
  <si>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</si>
  <si>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</si>
  <si>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</si>
  <si>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</si>
  <si>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</si>
  <si>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</si>
  <si>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</si>
  <si>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</si>
  <si>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</si>
  <si>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</si>
  <si>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</si>
  <si>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</si>
  <si>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</si>
  <si>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</si>
  <si>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</si>
  <si>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</si>
  <si>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</si>
  <si>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</si>
  <si>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</si>
  <si>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</si>
  <si>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</si>
  <si>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</si>
  <si>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</si>
  <si>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</si>
  <si>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</si>
  <si>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</si>
  <si>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</si>
  <si>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</si>
  <si>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</si>
  <si>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</si>
  <si>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</si>
  <si>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</si>
  <si>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</si>
  <si>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</si>
  <si>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</si>
  <si>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</si>
  <si>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</si>
  <si>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</si>
  <si>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</si>
  <si>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</si>
  <si>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</si>
  <si>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</si>
  <si>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</si>
  <si>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</si>
  <si>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</si>
  <si>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</si>
  <si>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</si>
  <si>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</si>
  <si>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</si>
  <si>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</si>
  <si>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</si>
  <si>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</si>
  <si>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</si>
  <si>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</si>
  <si>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</si>
  <si>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</si>
  <si>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</si>
  <si>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</si>
  <si>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</si>
  <si>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</si>
  <si>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</si>
  <si>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</si>
  <si>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</si>
  <si>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</si>
  <si>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</si>
  <si>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</si>
  <si>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</si>
  <si>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</si>
  <si>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</si>
  <si>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</si>
  <si>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</si>
  <si>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</si>
  <si>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</si>
  <si>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</si>
  <si>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</si>
  <si>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</si>
  <si>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</si>
  <si>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</si>
  <si>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</si>
  <si>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</si>
  <si>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</si>
  <si>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</si>
  <si>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</si>
  <si>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</si>
  <si>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</si>
  <si>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</si>
  <si>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</si>
  <si>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</si>
  <si>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</si>
  <si>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</si>
  <si>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</si>
  <si>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</si>
  <si>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</si>
  <si>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</si>
  <si>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</si>
  <si>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</si>
  <si>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</si>
  <si>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</si>
  <si>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</si>
  <si>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</si>
  <si>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</si>
  <si>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</si>
  <si>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</si>
  <si>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</si>
  <si>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</si>
  <si>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</si>
  <si>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</si>
  <si>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</si>
  <si>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</si>
  <si>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</si>
  <si>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</si>
  <si>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</si>
  <si>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</si>
  <si>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</si>
  <si>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</si>
  <si>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</si>
  <si>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</si>
  <si>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</si>
  <si>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</si>
  <si>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</si>
  <si>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</si>
  <si>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</si>
  <si>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</si>
  <si>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</si>
  <si>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</si>
  <si>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</si>
  <si>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</si>
  <si>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</si>
  <si>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</si>
  <si>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</si>
  <si>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</si>
  <si>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</si>
  <si>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</si>
  <si>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</si>
  <si>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</si>
  <si>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</si>
  <si>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</si>
  <si>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</si>
  <si>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</si>
  <si>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</si>
  <si>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</si>
  <si>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</si>
  <si>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</si>
  <si>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</si>
  <si>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</si>
  <si>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</si>
  <si>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</si>
  <si>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</si>
  <si>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</si>
  <si>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</si>
  <si>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</si>
  <si>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</si>
  <si>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</si>
  <si>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</si>
  <si>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</si>
  <si>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</si>
  <si>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</si>
  <si>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</si>
  <si>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</si>
  <si>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</si>
  <si>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</si>
  <si>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</si>
  <si>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</si>
  <si>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</si>
  <si>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</si>
  <si>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</si>
  <si>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</si>
  <si>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</si>
  <si>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</si>
  <si>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</si>
  <si>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</si>
  <si>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</si>
  <si>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</si>
  <si>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</si>
  <si>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</si>
  <si>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</si>
  <si>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</si>
  <si>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</si>
  <si>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</si>
  <si>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</si>
  <si>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</si>
  <si>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</si>
  <si>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</si>
  <si>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</si>
  <si>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</si>
  <si>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</si>
  <si>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</si>
  <si>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</si>
  <si>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</si>
  <si>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and the deadline for applying for temporary relief under such deferral program expired on September 30, 2020.  Mortgage loans that are deferred under the deferral program are not considered delinquent. The performance metrics shown in this report reflect the impact of these relief measures as well as the payment performance of such customers whose deferral programs have now expired. Eligible customers who were approved under the program prior to September 30, 2020 may still have deferrals up to March 30, 2021.</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</si>
  <si>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</si>
  <si>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</si>
  <si>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</si>
  <si>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</si>
  <si>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</si>
  <si>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</si>
  <si>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</si>
  <si>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</si>
  <si>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</si>
  <si>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</si>
  <si>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</si>
  <si>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</si>
  <si>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</si>
  <si>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</si>
  <si>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</si>
  <si>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</si>
  <si>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</si>
  <si>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</si>
  <si>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</si>
  <si>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</si>
  <si>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CBL13</t>
  </si>
  <si>
    <t>CBL14</t>
  </si>
  <si>
    <t>C$</t>
  </si>
  <si>
    <t>CBL14-2</t>
  </si>
  <si>
    <t>CBL14-3</t>
  </si>
  <si>
    <t>CBL15</t>
  </si>
  <si>
    <t>US$</t>
  </si>
  <si>
    <t>CBL16</t>
  </si>
  <si>
    <t>£</t>
  </si>
  <si>
    <t>CBL17</t>
  </si>
  <si>
    <t>CBL18</t>
  </si>
  <si>
    <t>3 month GBP LIBOR + 0.22%</t>
  </si>
  <si>
    <t>Float</t>
  </si>
  <si>
    <t>CBL19</t>
  </si>
  <si>
    <t>CBL20</t>
  </si>
  <si>
    <t>CBL21</t>
  </si>
  <si>
    <t>3 month GBP LIBOR +0.27%</t>
  </si>
  <si>
    <t>CBL22</t>
  </si>
  <si>
    <r>
      <t>3 month CDOR</t>
    </r>
    <r>
      <rPr>
        <vertAlign val="superscript"/>
        <sz val="16"/>
        <rFont val="Arial"/>
        <family val="2"/>
      </rPr>
      <t>(2)</t>
    </r>
    <r>
      <rPr>
        <sz val="16"/>
        <rFont val="Arial"/>
        <family val="2"/>
      </rPr>
      <t xml:space="preserve"> + 0.31%</t>
    </r>
  </si>
  <si>
    <t>CBL23</t>
  </si>
  <si>
    <t>CBL24</t>
  </si>
  <si>
    <t>CBL25</t>
  </si>
  <si>
    <t>SONIA + 0.47%</t>
  </si>
  <si>
    <t>CBL26</t>
  </si>
  <si>
    <t>CBL27</t>
  </si>
  <si>
    <t>CBL28</t>
  </si>
  <si>
    <t>CBL29</t>
  </si>
  <si>
    <r>
      <t>CBL30</t>
    </r>
    <r>
      <rPr>
        <vertAlign val="superscript"/>
        <sz val="16"/>
        <rFont val="Arial"/>
        <family val="2"/>
      </rPr>
      <t>(3)</t>
    </r>
  </si>
  <si>
    <r>
      <t>1M CDOR</t>
    </r>
    <r>
      <rPr>
        <vertAlign val="superscript"/>
        <sz val="16"/>
        <rFont val="Arial"/>
        <family val="2"/>
      </rPr>
      <t>(2)</t>
    </r>
    <r>
      <rPr>
        <sz val="16"/>
        <rFont val="Arial"/>
        <family val="2"/>
      </rPr>
      <t xml:space="preserve"> + 2.0%</t>
    </r>
  </si>
  <si>
    <r>
      <t>CBL31</t>
    </r>
    <r>
      <rPr>
        <vertAlign val="superscript"/>
        <sz val="16"/>
        <rFont val="Arial"/>
        <family val="2"/>
      </rPr>
      <t>(3)</t>
    </r>
  </si>
  <si>
    <r>
      <t>1M CDOR</t>
    </r>
    <r>
      <rPr>
        <vertAlign val="superscript"/>
        <sz val="16"/>
        <rFont val="Arial"/>
        <family val="2"/>
      </rPr>
      <t>(2)</t>
    </r>
    <r>
      <rPr>
        <sz val="16"/>
        <rFont val="Arial"/>
        <family val="2"/>
      </rPr>
      <t xml:space="preserve"> + 1.7%</t>
    </r>
  </si>
  <si>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</si>
  <si>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</si>
  <si>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</si>
  <si>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</si>
  <si>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</si>
  <si>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</si>
  <si>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</si>
  <si>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</si>
  <si>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r>
      <t>OSFI Covered Bond Ratio</t>
    </r>
    <r>
      <rPr>
        <vertAlign val="superscript"/>
        <sz val="16"/>
        <rFont val="Arial"/>
        <family val="2"/>
      </rPr>
      <t>(5)</t>
    </r>
  </si>
  <si>
    <r>
      <t>OSFI Temporary Covered Bond Ratio Limit</t>
    </r>
    <r>
      <rPr>
        <vertAlign val="superscript"/>
        <sz val="16"/>
        <rFont val="Arial"/>
        <family val="2"/>
      </rPr>
      <t>(5)</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</si>
  <si>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</si>
  <si>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</si>
  <si>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</si>
  <si>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</si>
  <si>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</si>
  <si>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</si>
  <si>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</si>
  <si>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</si>
  <si>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</si>
  <si>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</si>
  <si>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</si>
  <si>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</si>
  <si>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</si>
  <si>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</si>
  <si>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</si>
  <si>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</si>
  <si>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</si>
  <si>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</si>
  <si>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</si>
  <si>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</si>
  <si>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</si>
  <si>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</si>
  <si>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</si>
  <si>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</si>
  <si>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</si>
  <si>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</si>
  <si>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</si>
  <si>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</si>
  <si>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</si>
  <si>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</si>
  <si>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(3)</t>
    </r>
    <r>
      <rPr>
        <sz val="14"/>
        <rFont val="Arial"/>
        <family val="2"/>
      </rPr>
      <t xml:space="preserve"> For purpose of accessing central bank facilities.</t>
    </r>
  </si>
  <si>
    <r>
      <rPr>
        <vertAlign val="superscript"/>
        <sz val="14"/>
        <rFont val="Arial"/>
        <family val="2"/>
      </rPr>
      <t>(4)</t>
    </r>
    <r>
      <rPr>
        <sz val="14"/>
        <rFont val="Arial"/>
        <family val="2"/>
      </rPr>
      <t xml:space="preserve"> Per OSFI’s letter dated May 23, 2019, the OSFI Covered Bond Ratio refers to total assets pledged for covered bonds relative to total on-balance sheet assets.  Total on-balance sheet assets as at January 31, 2021.</t>
    </r>
  </si>
  <si>
    <r>
      <rPr>
        <vertAlign val="superscript"/>
        <sz val="14"/>
        <rFont val="Arial"/>
        <family val="2"/>
      </rPr>
      <t xml:space="preserve">(5)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 Effective October 21, 2020, the Bank of Canada no longer accepts own-name covered bonds for Term Repo operations. OSFI has announced the unwinding of the temporary increase to the covered bond limit effective April 6, 2021.</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</si>
  <si>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</si>
  <si>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</si>
  <si>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</si>
  <si>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</si>
  <si>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</si>
  <si>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</si>
  <si>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</si>
  <si>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</si>
  <si>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</si>
  <si>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</si>
  <si>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</si>
  <si>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</si>
  <si>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</si>
  <si>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</si>
  <si>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</si>
  <si>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</si>
  <si>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</si>
  <si>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</si>
  <si>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</si>
  <si>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</si>
  <si>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</si>
  <si>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</si>
  <si>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</si>
  <si>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</si>
  <si>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</si>
  <si>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</si>
  <si>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</si>
  <si>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</si>
  <si>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</si>
  <si>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</si>
  <si>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</si>
  <si>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</si>
  <si>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</si>
  <si>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</si>
  <si>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</si>
  <si>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</si>
  <si>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</si>
  <si>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</si>
  <si>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</si>
  <si>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</si>
  <si>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</si>
  <si>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</si>
  <si>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</si>
  <si>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</si>
  <si>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</si>
  <si>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</si>
  <si>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</si>
  <si>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</si>
  <si>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</si>
  <si>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</si>
  <si>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</si>
  <si>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</si>
  <si>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</si>
  <si>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</si>
  <si>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</si>
  <si>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</si>
  <si>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</si>
  <si>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</si>
  <si>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</si>
  <si>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</si>
  <si>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</si>
  <si>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</si>
  <si>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</si>
  <si>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</si>
  <si>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</si>
  <si>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</si>
  <si>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</si>
  <si>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</si>
  <si>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</si>
  <si>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</si>
  <si>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</si>
  <si>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</si>
  <si>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</si>
  <si>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</si>
  <si>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</si>
  <si>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</si>
  <si>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</si>
  <si>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</si>
  <si>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</si>
  <si>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</si>
  <si>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</si>
  <si>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</si>
  <si>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</si>
  <si>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</si>
  <si>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</si>
  <si>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</si>
  <si>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</si>
  <si>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</si>
  <si>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</si>
  <si>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</si>
  <si>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</si>
  <si>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</si>
  <si>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</si>
  <si>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</si>
  <si>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</si>
  <si>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</si>
  <si>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</si>
  <si>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</si>
  <si>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</si>
  <si>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</si>
  <si>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</si>
  <si>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</si>
  <si>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</si>
  <si>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</si>
  <si>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</si>
  <si>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</si>
  <si>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</si>
  <si>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</si>
  <si>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</si>
  <si>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</si>
  <si>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</si>
  <si>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</si>
  <si>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</si>
  <si>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</si>
  <si>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</si>
  <si>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</si>
  <si>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</si>
  <si>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</si>
  <si>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</si>
  <si>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</si>
  <si>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</si>
  <si>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</si>
  <si>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</si>
  <si>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</si>
  <si>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</si>
  <si>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</si>
  <si>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</si>
  <si>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</si>
  <si>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</si>
  <si>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</si>
  <si>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</si>
  <si>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</si>
  <si>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</si>
  <si>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</si>
  <si>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</si>
  <si>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</si>
  <si>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</si>
  <si>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</si>
  <si>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</si>
  <si>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</si>
  <si>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</si>
  <si>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</si>
  <si>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</si>
  <si>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</si>
  <si>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r>
      <t>Current Month Ending Balance</t>
    </r>
    <r>
      <rPr>
        <vertAlign val="superscript"/>
        <sz val="16"/>
        <rFont val="Arial"/>
        <family val="2"/>
      </rPr>
      <t>(1)</t>
    </r>
  </si>
  <si>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</si>
  <si>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</si>
  <si>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</si>
  <si>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</si>
  <si>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</si>
  <si>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</si>
  <si>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</si>
  <si>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</si>
  <si>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</si>
  <si>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</si>
  <si>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(2)</t>
    </r>
  </si>
  <si>
    <t>IV. B</t>
  </si>
  <si>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</si>
  <si>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</si>
  <si>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</si>
  <si>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</si>
  <si>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</si>
  <si>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</si>
  <si>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</si>
  <si>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</si>
  <si>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</si>
  <si>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</si>
  <si>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</si>
  <si>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On March 10, 2020, a loan sale to the Guarantor of approximately $10 billion was completed.</t>
    </r>
  </si>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</sst>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74">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3" borderId="0" xfId="4" applyFont="1" applyFill="1" applyAlignment="1">
      <alignment horizontal="center"/>
    </xf>
    <xf numFmtId="0" fontId="5" fillId="0" borderId="0" xfId="4" applyFont="1"/>
    <xf numFmtId="0" fontId="5" fillId="0" borderId="0" xfId="4" applyFont="1"/>
    <xf numFmtId="0" fontId="15" fillId="4" borderId="0" xfId="4" applyFont="1" applyFill="1" applyAlignment="1">
      <alignment horizontal="center"/>
    </xf>
    <xf numFmtId="0" fontId="15" fillId="0" borderId="0" xfId="4" applyFo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wrapText="1"/>
    </xf>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Fill="1" applyBorder="1"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Fill="1" applyBorder="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Fill="1" applyBorder="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0" applyFont="1" applyAlignment="1">
      <alignment horizontal="right" vertical="center" wrapText="1"/>
    </xf>
    <xf numFmtId="165" fontId="16" fillId="0" borderId="0" xfId="2" applyNumberFormat="1" applyFont="1" applyFill="1" applyBorder="1" applyAlignment="1" applyProtection="1">
      <alignment horizontal="center"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9" fontId="16" fillId="0" borderId="0" xfId="2"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9" fontId="16" fillId="0" borderId="0" xfId="2"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6"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43" fillId="0" borderId="0" xfId="5" applyFont="1"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45" fillId="0" borderId="0" xfId="5" applyFont="1" applyAlignment="1">
      <alignment horizontal="left" vertical="center" wrapText="1"/>
    </xf>
    <xf numFmtId="0" fontId="26" fillId="0" borderId="0" xfId="5" applyAlignment="1">
      <alignment vertical="center"/>
    </xf>
    <xf numFmtId="0" fontId="46" fillId="0" borderId="0" xfId="5" applyFont="1" applyAlignment="1">
      <alignment horizontal="left" vertical="center" wrapText="1"/>
    </xf>
    <xf numFmtId="0" fontId="45"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center"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Fill="1" applyAlignment="1">
      <alignment horizontal="center" vertical="center" wrapText="1"/>
    </xf>
    <xf numFmtId="169" fontId="45" fillId="0" borderId="0" xfId="5" applyNumberFormat="1" applyFont="1" applyAlignment="1">
      <alignment horizontal="center" vertical="center"/>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169" fontId="45" fillId="0" borderId="0" xfId="5" applyNumberFormat="1" applyFont="1" applyAlignment="1">
      <alignment horizontal="center" vertical="center" wrapText="1"/>
    </xf>
    <xf numFmtId="168" fontId="45" fillId="0" borderId="0" xfId="6" applyNumberFormat="1" applyFont="1" applyAlignment="1">
      <alignment horizontal="center" vertical="center" wrapText="1"/>
    </xf>
    <xf numFmtId="169" fontId="45" fillId="0" borderId="0" xfId="2" applyNumberFormat="1" applyFont="1" applyFill="1" applyAlignment="1">
      <alignment horizontal="center" vertical="center" wrapText="1"/>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Fill="1" applyBorder="1" applyAlignment="1">
      <alignment horizontal="right"/>
    </xf>
    <xf numFmtId="10" fontId="45" fillId="0" borderId="0" xfId="2" applyNumberFormat="1" applyFont="1" applyAlignment="1">
      <alignment horizontal="right"/>
    </xf>
    <xf numFmtId="0" fontId="45" fillId="0" borderId="0" xfId="5" applyFont="1" applyAlignment="1">
      <alignment vertical="top"/>
    </xf>
    <xf numFmtId="169" fontId="46" fillId="0" borderId="0" xfId="8" applyNumberFormat="1" applyFont="1" applyAlignment="1">
      <alignment horizontal="center"/>
    </xf>
    <xf numFmtId="10" fontId="45" fillId="0" borderId="0" xfId="5" applyNumberFormat="1" applyFont="1"/>
    <xf numFmtId="43" fontId="45" fillId="0" borderId="0" xfId="6" applyFont="1" applyFill="1" applyBorder="1" applyAlignment="1">
      <alignment horizontal="right"/>
    </xf>
    <xf numFmtId="0" fontId="46" fillId="0" borderId="0" xfId="5" applyFont="1" applyAlignment="1">
      <alignment horizontal="center"/>
    </xf>
    <xf numFmtId="43" fontId="46" fillId="0" borderId="0" xfId="6" applyFont="1" applyFill="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applyFill="1"/>
    <xf numFmtId="0" fontId="57" fillId="0" borderId="0" xfId="5" applyFont="1" applyAlignment="1">
      <alignment horizontal="left" indent="5"/>
    </xf>
    <xf numFmtId="168" fontId="45" fillId="0" borderId="15" xfId="1" applyNumberFormat="1" applyFont="1" applyFill="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wrapText="1"/>
    </xf>
    <xf numFmtId="0" fontId="44" fillId="0" borderId="0" xfId="5" applyFont="1" applyAlignment="1">
      <alignment horizontal="left" vertical="top"/>
    </xf>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lef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5" fillId="0" borderId="16" xfId="5" applyFont="1" applyBorder="1" applyAlignment="1">
      <alignment horizontal="center" vertical="center"/>
    </xf>
    <xf numFmtId="0" fontId="67" fillId="0" borderId="16" xfId="5" applyFont="1" applyBorder="1" applyAlignment="1">
      <alignment horizontal="center" vertical="center"/>
    </xf>
    <xf numFmtId="0" fontId="65" fillId="0" borderId="16" xfId="5" applyFont="1" applyBorder="1" applyAlignment="1">
      <alignment horizontal="center" vertical="center" wrapText="1"/>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0" xfId="5" applyFont="1" applyAlignment="1">
      <alignment horizontal="left" vertical="top" wrapText="1"/>
    </xf>
    <xf numFmtId="0" fontId="45" fillId="0" borderId="16" xfId="5" applyFont="1" applyBorder="1" applyAlignment="1">
      <alignment horizontal="center" vertical="center"/>
    </xf>
    <xf numFmtId="0" fontId="45" fillId="0" borderId="16" xfId="5" applyFont="1" applyBorder="1" applyAlignment="1">
      <alignment horizontal="left" vertical="top" wrapText="1"/>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0" xfId="5" applyFont="1" applyAlignment="1">
      <alignment vertical="top" wrapText="1"/>
    </xf>
    <xf numFmtId="0" fontId="45" fillId="0" borderId="16" xfId="5" applyFont="1" applyBorder="1" applyAlignment="1">
      <alignment vertical="top" wrapText="1"/>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44" fillId="0" borderId="0" xfId="5" applyFont="1" applyAlignment="1">
      <alignment horizontal="left" vertical="center"/>
    </xf>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48" fillId="0" borderId="0" xfId="5" applyFont="1"/>
    <xf numFmtId="0" fontId="62" fillId="0" borderId="0" xfId="5" applyFont="1"/>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0" xfId="5" applyFont="1" applyAlignment="1">
      <alignment vertical="center" wrapText="1"/>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45" fillId="0" borderId="16" xfId="5" applyFont="1" applyBorder="1" applyAlignment="1">
      <alignment horizontal="left" vertical="center" wrapText="1"/>
    </xf>
    <xf numFmtId="0" fontId="71"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45" fillId="0" borderId="0" xfId="5" applyFont="1" applyAlignment="1">
      <alignment horizontal="left" vertical="center"/>
    </xf>
    <xf numFmtId="0" fontId="71"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44" fillId="0" borderId="0" xfId="5" applyFont="1" applyAlignment="1">
      <alignment horizontal="left" vertical="top"/>
    </xf>
    <xf numFmtId="0" fontId="72" fillId="0" borderId="0" xfId="5" applyFont="1" applyAlignment="1">
      <alignment horizontal="left" vertical="top"/>
    </xf>
    <xf numFmtId="0" fontId="73" fillId="0" borderId="0" xfId="5" applyFont="1"/>
    <xf numFmtId="0" fontId="74" fillId="0" borderId="0" xfId="5" applyFont="1" applyAlignment="1">
      <alignment horizontal="left" vertical="top"/>
    </xf>
    <xf numFmtId="0" fontId="75" fillId="0" borderId="0" xfId="5" applyFont="1" applyAlignment="1">
      <alignment horizontal="left" vertical="top"/>
    </xf>
    <xf numFmtId="0" fontId="76"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7" fillId="0" borderId="0" xfId="5" applyFont="1" applyAlignment="1">
      <alignment horizontal="center"/>
    </xf>
    <xf numFmtId="0" fontId="45" fillId="0" borderId="0" xfId="5" applyFont="1" applyAlignment="1">
      <alignment horizontal="left"/>
    </xf>
    <xf numFmtId="0" fontId="45" fillId="0" borderId="0" xfId="5" applyFont="1" applyAlignment="1">
      <alignment horizontal="left" vertical="top"/>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4" fillId="0" borderId="0" xfId="5" applyFont="1" applyAlignment="1">
      <alignment horizontal="left" vertical="center" wrapText="1"/>
    </xf>
    <xf numFmtId="0" fontId="46" fillId="0" borderId="0" xfId="5" applyFont="1" applyAlignment="1">
      <alignment horizontal="center" vertical="center"/>
    </xf>
    <xf numFmtId="0" fontId="78" fillId="0" borderId="0" xfId="5" applyFont="1" applyAlignment="1">
      <alignment horizontal="left" vertical="top"/>
    </xf>
    <xf numFmtId="0" fontId="45" fillId="0" borderId="0" xfId="5" applyFont="1" applyAlignment="1">
      <alignment horizontal="left" indent="3"/>
    </xf>
    <xf numFmtId="172" fontId="57" fillId="0" borderId="0" xfId="7" applyNumberFormat="1" applyFont="1" applyBorder="1" applyProtection="1"/>
    <xf numFmtId="172" fontId="45" fillId="0" borderId="0" xfId="5" applyNumberFormat="1" applyFont="1"/>
    <xf numFmtId="168" fontId="45" fillId="0" borderId="0" xfId="6" applyNumberFormat="1" applyFont="1" applyFill="1" applyAlignment="1">
      <alignment horizontal="left"/>
    </xf>
    <xf numFmtId="168" fontId="45" fillId="0" borderId="0" xfId="6" applyNumberFormat="1" applyFont="1" applyFill="1" applyProtection="1"/>
    <xf numFmtId="10" fontId="45" fillId="0" borderId="0" xfId="5" applyNumberFormat="1" applyFont="1" applyAlignment="1">
      <alignment horizontal="right"/>
    </xf>
    <xf numFmtId="168" fontId="45" fillId="0" borderId="0" xfId="6" applyNumberFormat="1" applyFont="1" applyProtection="1"/>
    <xf numFmtId="10" fontId="45" fillId="0" borderId="0" xfId="2" applyNumberFormat="1" applyFont="1" applyAlignment="1"/>
    <xf numFmtId="168" fontId="45" fillId="0" borderId="0" xfId="6" applyNumberFormat="1" applyFont="1" applyAlignment="1" applyProtection="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applyProtection="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168" fontId="45" fillId="0" borderId="0" xfId="6" applyNumberFormat="1" applyFont="1"/>
    <xf numFmtId="172" fontId="57" fillId="0" borderId="15" xfId="7" applyNumberFormat="1" applyFont="1" applyFill="1" applyBorder="1"/>
    <xf numFmtId="43" fontId="45" fillId="0" borderId="0" xfId="8" applyNumberFormat="1" applyFont="1" applyFill="1" applyAlignment="1">
      <alignment horizontal="center" vertical="center"/>
    </xf>
    <xf numFmtId="0" fontId="79" fillId="0" borderId="0" xfId="5" applyFont="1"/>
    <xf numFmtId="0" fontId="79"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Fill="1" applyAlignment="1">
      <alignment horizontal="center"/>
    </xf>
    <xf numFmtId="175" fontId="46" fillId="0" borderId="0" xfId="5" applyNumberFormat="1" applyFont="1"/>
    <xf numFmtId="3" fontId="45" fillId="0" borderId="0" xfId="7" applyNumberFormat="1" applyFont="1" applyFill="1" applyAlignment="1">
      <alignment horizontal="center"/>
    </xf>
    <xf numFmtId="172" fontId="46" fillId="0" borderId="0" xfId="5" applyNumberFormat="1" applyFont="1"/>
    <xf numFmtId="0" fontId="80" fillId="0" borderId="0" xfId="5" applyFont="1"/>
    <xf numFmtId="10" fontId="45" fillId="0" borderId="0" xfId="8" applyNumberFormat="1" applyFont="1" applyFill="1" applyAlignment="1">
      <alignment horizontal="center"/>
    </xf>
    <xf numFmtId="2" fontId="45" fillId="0" borderId="0" xfId="5" applyNumberFormat="1" applyFont="1" applyAlignment="1">
      <alignment horizontal="center"/>
    </xf>
    <xf numFmtId="0" fontId="72" fillId="0" borderId="0" xfId="5" applyFont="1"/>
    <xf numFmtId="0" fontId="68" fillId="0" borderId="0" xfId="5" applyFont="1" applyAlignment="1">
      <alignment vertical="top"/>
    </xf>
    <xf numFmtId="2" fontId="68" fillId="0" borderId="0" xfId="5" applyNumberFormat="1" applyFont="1" applyAlignment="1">
      <alignment horizontal="center"/>
    </xf>
    <xf numFmtId="0" fontId="77" fillId="0" borderId="0" xfId="5" applyFont="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Fill="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2"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68" fontId="57" fillId="0" borderId="15" xfId="6" applyNumberFormat="1" applyFont="1" applyFill="1" applyBorder="1" applyAlignment="1">
      <alignment horizontal="right"/>
    </xf>
    <xf numFmtId="10" fontId="79"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8" fontId="57" fillId="0" borderId="15" xfId="6" applyNumberFormat="1" applyFont="1" applyFill="1" applyBorder="1"/>
    <xf numFmtId="168" fontId="82" fillId="0" borderId="0" xfId="1" applyNumberFormat="1" applyFont="1"/>
    <xf numFmtId="168" fontId="46" fillId="0" borderId="0" xfId="1" applyNumberFormat="1" applyFont="1"/>
    <xf numFmtId="16" fontId="46" fillId="0" borderId="0" xfId="5" applyNumberFormat="1" applyFont="1"/>
    <xf numFmtId="43" fontId="46" fillId="0" borderId="0" xfId="1" applyFont="1" applyFill="1"/>
    <xf numFmtId="3" fontId="57" fillId="9" borderId="15" xfId="5" applyNumberFormat="1" applyFont="1" applyFill="1" applyBorder="1"/>
    <xf numFmtId="10" fontId="57" fillId="9" borderId="15" xfId="5" applyNumberFormat="1" applyFont="1" applyFill="1" applyBorder="1"/>
    <xf numFmtId="168" fontId="57" fillId="9" borderId="15" xfId="6" applyNumberFormat="1" applyFont="1" applyFill="1" applyBorder="1"/>
    <xf numFmtId="10" fontId="79" fillId="0" borderId="0" xfId="5" applyNumberFormat="1" applyFont="1"/>
    <xf numFmtId="0" fontId="83"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7" fillId="0" borderId="16" xfId="5" applyFont="1" applyBorder="1" applyAlignment="1">
      <alignment horizontal="center" wrapText="1"/>
    </xf>
    <xf numFmtId="0" fontId="53" fillId="0" borderId="0" xfId="5" applyFont="1" applyAlignment="1">
      <alignment horizontal="right" indent="1"/>
    </xf>
    <xf numFmtId="168" fontId="57" fillId="0" borderId="0" xfId="6" applyNumberFormat="1" applyFont="1" applyBorder="1"/>
    <xf numFmtId="168" fontId="45" fillId="0" borderId="0" xfId="6" applyNumberFormat="1" applyFont="1" applyFill="1"/>
    <xf numFmtId="168" fontId="57" fillId="0" borderId="15" xfId="6" applyNumberFormat="1" applyFont="1" applyBorder="1"/>
    <xf numFmtId="0" fontId="86" fillId="0" borderId="0" xfId="5" applyFont="1" applyAlignment="1">
      <alignment wrapText="1"/>
    </xf>
    <xf numFmtId="0" fontId="87" fillId="0" borderId="0" xfId="5" applyFont="1" applyAlignment="1">
      <alignment wrapText="1"/>
    </xf>
    <xf numFmtId="0" fontId="57" fillId="0" borderId="16" xfId="5" applyFont="1" applyBorder="1" applyAlignment="1">
      <alignment horizontal="center" vertical="center"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0" fontId="57" fillId="0" borderId="15" xfId="8" applyNumberFormat="1" applyFont="1" applyBorder="1"/>
    <xf numFmtId="10" fontId="57" fillId="0" borderId="0" xfId="8" applyNumberFormat="1" applyFont="1" applyBorder="1"/>
    <xf numFmtId="10" fontId="57" fillId="0" borderId="15" xfId="8" applyNumberFormat="1" applyFont="1" applyFill="1" applyBorder="1"/>
    <xf numFmtId="168" fontId="57" fillId="0" borderId="15" xfId="5" applyNumberFormat="1" applyFont="1" applyBorder="1" applyAlignment="1">
      <alignment horizontal="center" wrapText="1"/>
    </xf>
    <xf numFmtId="37" fontId="57" fillId="0" borderId="15" xfId="6" applyNumberFormat="1" applyFont="1" applyBorder="1"/>
    <xf numFmtId="0" fontId="88" fillId="0" borderId="0" xfId="0" applyFont="1" applyAlignment="1">
      <alignment horizontal="left" vertical="top" wrapText="1"/>
    </xf>
    <xf numFmtId="168" fontId="26" fillId="0" borderId="0" xfId="1" applyNumberFormat="1" applyFont="1"/>
    <xf numFmtId="43" fontId="26" fillId="0" borderId="0" xfId="5" applyNumberFormat="1"/>
    <xf numFmtId="168" fontId="26" fillId="0" borderId="0" xfId="5" applyNumberFormat="1"/>
    <xf numFmtId="0" fontId="89" fillId="0" borderId="0" xfId="0" applyFont="1" applyAlignment="1">
      <alignment horizontal="left"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90" fillId="0" borderId="0" xfId="0" applyFont="1" applyAlignment="1">
      <alignment horizontal="center" vertical="center" wrapText="1"/>
    </xf>
    <xf numFmtId="14" fontId="90" fillId="0" borderId="0" xfId="0" applyNumberFormat="1" applyFont="1" applyAlignment="1">
      <alignment horizontal="center" vertical="center" wrapText="1"/>
    </xf>
  </cellXfs>
  <cellStyles count="12">
    <cellStyle name="Calculation" xfId="3" builtinId="22"/>
    <cellStyle name="Comma" xfId="1" builtinId="3"/>
    <cellStyle name="Comma 2 2" xfId="10" xr:uid="{BB0302D1-E07D-4F65-AFD7-47FA7C6446F0}"/>
    <cellStyle name="Comma 4" xfId="6" xr:uid="{3D8F5A96-2548-48E0-AF4E-7B674AC04CA3}"/>
    <cellStyle name="Currency [0] 3" xfId="9" xr:uid="{8CAB6799-D515-4C98-9781-741EC66C8A7B}"/>
    <cellStyle name="Currency 10" xfId="7" xr:uid="{199863D8-2357-4778-BA8C-C815CE616C46}"/>
    <cellStyle name="Hyperlink" xfId="4" builtinId="8"/>
    <cellStyle name="Normal" xfId="0" builtinId="0"/>
    <cellStyle name="Normal 2 2" xfId="5" xr:uid="{64F86410-14B6-4EBB-B6B3-DC873DA2CB98}"/>
    <cellStyle name="Percent" xfId="2" builtinId="5"/>
    <cellStyle name="Percent 2" xfId="11" xr:uid="{7C562BCC-97CE-44B8-978C-0AF9F3B1F809}"/>
    <cellStyle name="Percent 3" xfId="8" xr:uid="{FDB7F2B6-841F-4666-9C02-8A4D909392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a:extLst>
            <a:ext uri="{FF2B5EF4-FFF2-40B4-BE49-F238E27FC236}">
              <a16:creationId xmlns:a16="http://schemas.microsoft.com/office/drawing/2014/main" id="{8FE98C96-2FBE-4C6A-8500-36B00C4F326E}"/>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026B75FB-9E2F-4316-A0A6-38FBEBFAF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48</xdr:row>
      <xdr:rowOff>42862</xdr:rowOff>
    </xdr:from>
    <xdr:to>
      <xdr:col>30</xdr:col>
      <xdr:colOff>425450</xdr:colOff>
      <xdr:row>51</xdr:row>
      <xdr:rowOff>115887</xdr:rowOff>
    </xdr:to>
    <xdr:sp macro="" textlink="">
      <xdr:nvSpPr>
        <xdr:cNvPr id="3" name="TextBox 2">
          <a:extLst>
            <a:ext uri="{FF2B5EF4-FFF2-40B4-BE49-F238E27FC236}">
              <a16:creationId xmlns:a16="http://schemas.microsoft.com/office/drawing/2014/main" id="{801CE2FC-2A6B-4809-93A9-C42DB5C11601}"/>
            </a:ext>
          </a:extLst>
        </xdr:cNvPr>
        <xdr:cNvSpPr txBox="1"/>
      </xdr:nvSpPr>
      <xdr:spPr>
        <a:xfrm>
          <a:off x="32204025" y="15635287"/>
          <a:ext cx="873125" cy="79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03%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2950-5D70-4B77-A80F-2FE5F59E8502}">
  <sheetPr>
    <tabColor rgb="FF847A75"/>
  </sheetPr>
  <dimension ref="B1:M38"/>
  <sheetViews>
    <sheetView tabSelected="1"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9" t="s">
        <v>1</v>
      </c>
      <c r="F6" s="9"/>
      <c r="G6" s="9"/>
      <c r="H6" s="5"/>
      <c r="I6" s="5"/>
      <c r="J6" s="6"/>
    </row>
    <row r="7" spans="2:10" ht="40.5" customHeight="1" x14ac:dyDescent="0.25">
      <c r="B7" s="4"/>
      <c r="C7" s="5"/>
      <c r="D7" s="5"/>
      <c r="E7" s="5"/>
      <c r="F7" s="10" t="s">
        <v>2</v>
      </c>
      <c r="G7" s="5"/>
      <c r="H7" s="5"/>
      <c r="I7" s="5"/>
      <c r="J7" s="6"/>
    </row>
    <row r="8" spans="2:10" ht="26.25" x14ac:dyDescent="0.25">
      <c r="B8" s="4"/>
      <c r="C8" s="5"/>
      <c r="D8" s="5"/>
      <c r="E8" s="5"/>
      <c r="F8" s="11" t="s">
        <v>3</v>
      </c>
      <c r="G8" s="5"/>
      <c r="H8" s="5"/>
      <c r="I8" s="5"/>
      <c r="J8" s="6"/>
    </row>
    <row r="9" spans="2:10" ht="21" x14ac:dyDescent="0.25">
      <c r="B9" s="4"/>
      <c r="C9" s="5"/>
      <c r="D9" s="5"/>
      <c r="E9" s="5"/>
      <c r="F9" s="12" t="s">
        <v>4</v>
      </c>
      <c r="G9" s="13">
        <v>44308</v>
      </c>
      <c r="H9" s="5"/>
      <c r="I9" s="5"/>
      <c r="J9" s="6"/>
    </row>
    <row r="10" spans="2:10" ht="21" x14ac:dyDescent="0.25">
      <c r="B10" s="4"/>
      <c r="C10" s="5"/>
      <c r="D10" s="5"/>
      <c r="E10" s="5"/>
      <c r="F10" s="12" t="s">
        <v>5</v>
      </c>
      <c r="G10" s="13">
        <v>44286</v>
      </c>
      <c r="H10" s="5"/>
      <c r="I10" s="5"/>
      <c r="J10" s="6"/>
    </row>
    <row r="11" spans="2:10" ht="21" x14ac:dyDescent="0.25">
      <c r="B11" s="4"/>
      <c r="C11" s="5"/>
      <c r="D11" s="5"/>
      <c r="E11" s="5"/>
      <c r="F11" s="14"/>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5" t="s">
        <v>6</v>
      </c>
      <c r="G22" s="5"/>
      <c r="H22" s="5"/>
      <c r="I22" s="5"/>
      <c r="J22" s="6"/>
    </row>
    <row r="23" spans="2:10" x14ac:dyDescent="0.25">
      <c r="B23" s="4"/>
      <c r="C23" s="5"/>
      <c r="D23" s="5"/>
      <c r="E23" s="5"/>
      <c r="F23" s="16"/>
      <c r="G23" s="5"/>
      <c r="H23" s="5"/>
      <c r="I23" s="5"/>
      <c r="J23" s="6"/>
    </row>
    <row r="24" spans="2:10" x14ac:dyDescent="0.25">
      <c r="B24" s="4"/>
      <c r="C24" s="5"/>
      <c r="D24" s="17" t="s">
        <v>7</v>
      </c>
      <c r="E24" s="18" t="s">
        <v>8</v>
      </c>
      <c r="F24" s="18"/>
      <c r="G24" s="18"/>
      <c r="H24" s="18"/>
      <c r="I24" s="5"/>
      <c r="J24" s="6"/>
    </row>
    <row r="25" spans="2:10" x14ac:dyDescent="0.25">
      <c r="B25" s="4"/>
      <c r="C25" s="5"/>
      <c r="D25" s="5"/>
      <c r="H25" s="5"/>
      <c r="I25" s="5"/>
      <c r="J25" s="6"/>
    </row>
    <row r="26" spans="2:10" x14ac:dyDescent="0.25">
      <c r="B26" s="4"/>
      <c r="C26" s="5"/>
      <c r="D26" s="17" t="s">
        <v>9</v>
      </c>
      <c r="E26" s="18"/>
      <c r="F26" s="18"/>
      <c r="G26" s="18"/>
      <c r="H26" s="18"/>
      <c r="I26" s="5"/>
      <c r="J26" s="6"/>
    </row>
    <row r="27" spans="2:10" x14ac:dyDescent="0.25">
      <c r="B27" s="4"/>
      <c r="C27" s="5"/>
      <c r="D27" s="19"/>
      <c r="E27" s="19"/>
      <c r="F27" s="19"/>
      <c r="G27" s="19"/>
      <c r="H27" s="19"/>
      <c r="I27" s="5"/>
      <c r="J27" s="6"/>
    </row>
    <row r="28" spans="2:10" x14ac:dyDescent="0.25">
      <c r="B28" s="4"/>
      <c r="C28" s="5"/>
      <c r="D28" s="17" t="s">
        <v>10</v>
      </c>
      <c r="E28" s="18" t="s">
        <v>8</v>
      </c>
      <c r="F28" s="18"/>
      <c r="G28" s="18"/>
      <c r="H28" s="18"/>
      <c r="I28" s="5"/>
      <c r="J28" s="6"/>
    </row>
    <row r="29" spans="2:10" x14ac:dyDescent="0.25">
      <c r="B29" s="4"/>
      <c r="C29" s="5"/>
      <c r="I29" s="5"/>
      <c r="J29" s="6"/>
    </row>
    <row r="30" spans="2:10" x14ac:dyDescent="0.25">
      <c r="B30" s="4"/>
      <c r="C30" s="5"/>
      <c r="D30" s="17" t="s">
        <v>11</v>
      </c>
      <c r="E30" s="18" t="s">
        <v>8</v>
      </c>
      <c r="F30" s="18"/>
      <c r="G30" s="18"/>
      <c r="H30" s="18"/>
      <c r="I30" s="5"/>
      <c r="J30" s="6"/>
    </row>
    <row r="31" spans="2:10" x14ac:dyDescent="0.25">
      <c r="B31" s="4"/>
      <c r="C31" s="5"/>
      <c r="D31" s="5"/>
      <c r="E31" s="5"/>
      <c r="F31" s="5"/>
      <c r="G31" s="5"/>
      <c r="H31" s="5"/>
      <c r="I31" s="5"/>
      <c r="J31" s="6"/>
    </row>
    <row r="32" spans="2:10" x14ac:dyDescent="0.25">
      <c r="B32" s="4"/>
      <c r="C32" s="5"/>
      <c r="D32" s="20" t="s">
        <v>12</v>
      </c>
      <c r="E32" s="21"/>
      <c r="F32" s="21"/>
      <c r="G32" s="21"/>
      <c r="H32" s="21"/>
      <c r="I32" s="5"/>
      <c r="J32" s="6"/>
    </row>
    <row r="33" spans="2:13" x14ac:dyDescent="0.25">
      <c r="B33" s="4"/>
      <c r="C33" s="5"/>
      <c r="D33" s="5"/>
      <c r="E33" s="5"/>
      <c r="F33" s="16"/>
      <c r="G33" s="5"/>
      <c r="H33" s="5"/>
      <c r="I33" s="5"/>
      <c r="J33" s="6"/>
    </row>
    <row r="34" spans="2:13" x14ac:dyDescent="0.25">
      <c r="B34" s="4"/>
      <c r="C34" s="5"/>
      <c r="D34" s="20" t="s">
        <v>13</v>
      </c>
      <c r="E34" s="21"/>
      <c r="F34" s="21"/>
      <c r="G34" s="21"/>
      <c r="H34" s="21"/>
      <c r="I34" s="5"/>
      <c r="J34" s="6"/>
    </row>
    <row r="35" spans="2:13" x14ac:dyDescent="0.25">
      <c r="B35" s="4"/>
      <c r="C35" s="5"/>
      <c r="I35" s="5"/>
      <c r="J35" s="6"/>
    </row>
    <row r="36" spans="2:13" ht="15.75" thickBot="1" x14ac:dyDescent="0.3">
      <c r="B36" s="22"/>
      <c r="C36" s="23"/>
      <c r="D36" s="23"/>
      <c r="E36" s="23"/>
      <c r="F36" s="23"/>
      <c r="G36" s="23"/>
      <c r="H36" s="23"/>
      <c r="I36" s="23"/>
      <c r="J36" s="24"/>
    </row>
    <row r="38" spans="2:13" x14ac:dyDescent="0.25">
      <c r="B38" s="25" t="s">
        <v>14</v>
      </c>
      <c r="C38" s="25"/>
      <c r="D38" s="25"/>
      <c r="E38" s="25"/>
      <c r="F38" s="25"/>
      <c r="G38" s="25"/>
      <c r="H38" s="25"/>
      <c r="I38" s="25"/>
      <c r="J38" s="25"/>
      <c r="K38" s="25"/>
      <c r="L38" s="25"/>
      <c r="M38" s="25"/>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221AF6D9-3DC0-47F7-B4B7-B2A2164B5346}"/>
    <hyperlink ref="D26:H26" location="'B1. HTT Mortgage Assets'!A1" display="Worksheet B1: HTT Mortgage Assets" xr:uid="{5A3A7002-0230-4BDF-B866-A20FD192A70F}"/>
    <hyperlink ref="D28:H28" location="'C. HTT Harmonised Glossary'!A1" display="Worksheet C: HTT Harmonised Glossary" xr:uid="{CB4B63DF-C60D-40D7-9E9B-04B2FBC4AB37}"/>
    <hyperlink ref="D30:H30" location="Disclaimer!A1" display="Disclaimer" xr:uid="{8E59E6AE-CFD0-48C2-A1C3-DFF961DE8BCE}"/>
    <hyperlink ref="D32:H32" location="'D. Nat''l Transparency Template'!A1" display="Worksheet D &amp; Onwards (If Any): National Transparency Template" xr:uid="{3A41B03C-10ED-4CAE-893A-4A5B2574FD14}"/>
    <hyperlink ref="D34:H34" location="'E. Optional ECB-ECAIs data'!A1" display="Worksheet E: Optional ECB-ECAIs data" xr:uid="{36D31EEA-81C2-4B22-B31F-F118758116A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DFC2E-3ED1-4A93-9449-1131FCC5FAD0}">
  <sheetPr>
    <tabColor theme="9" tint="-0.249977111117893"/>
  </sheetPr>
  <dimension ref="A1:N413"/>
  <sheetViews>
    <sheetView zoomScale="85" zoomScaleNormal="85" workbookViewId="0"/>
  </sheetViews>
  <sheetFormatPr defaultColWidth="8.85546875" defaultRowHeight="15" outlineLevelRow="1" x14ac:dyDescent="0.25"/>
  <cols>
    <col min="1" max="1" width="13.28515625" style="30" customWidth="1"/>
    <col min="2" max="2" width="60.7109375" style="30" customWidth="1"/>
    <col min="3" max="3" width="39.140625" style="30" bestFit="1" customWidth="1"/>
    <col min="4" max="4" width="35.140625" style="30" bestFit="1" customWidth="1"/>
    <col min="5" max="5" width="6.7109375" style="30" customWidth="1"/>
    <col min="6" max="6" width="41.7109375" style="30" customWidth="1"/>
    <col min="7" max="7" width="41.7109375" style="27"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31.5" x14ac:dyDescent="0.25">
      <c r="A1" s="26" t="s">
        <v>15</v>
      </c>
      <c r="B1" s="26"/>
      <c r="C1" s="27"/>
      <c r="D1" s="27"/>
      <c r="E1" s="27"/>
      <c r="F1" s="28" t="s">
        <v>16</v>
      </c>
      <c r="H1" s="27"/>
      <c r="I1" s="26"/>
      <c r="J1" s="27"/>
      <c r="K1" s="27"/>
      <c r="L1" s="27"/>
      <c r="M1" s="27"/>
    </row>
    <row r="2" spans="1:13" ht="15.75" thickBot="1" x14ac:dyDescent="0.3">
      <c r="A2" s="27"/>
      <c r="B2" s="29"/>
      <c r="C2" s="29"/>
      <c r="D2" s="27"/>
      <c r="E2" s="27"/>
      <c r="F2" s="27"/>
      <c r="H2" s="27"/>
      <c r="L2" s="27"/>
      <c r="M2" s="27"/>
    </row>
    <row r="3" spans="1:13" ht="19.5" thickBot="1" x14ac:dyDescent="0.3">
      <c r="A3" s="31"/>
      <c r="B3" s="32" t="s">
        <v>17</v>
      </c>
      <c r="C3" s="33" t="s">
        <v>18</v>
      </c>
      <c r="D3" s="31"/>
      <c r="E3" s="31"/>
      <c r="F3" s="27"/>
      <c r="G3" s="31"/>
      <c r="H3" s="27"/>
      <c r="L3" s="27"/>
      <c r="M3" s="27"/>
    </row>
    <row r="4" spans="1:13" ht="15.75" thickBot="1" x14ac:dyDescent="0.3">
      <c r="H4" s="27"/>
      <c r="L4" s="27"/>
      <c r="M4" s="27"/>
    </row>
    <row r="5" spans="1:13" ht="18.75" x14ac:dyDescent="0.25">
      <c r="A5" s="34"/>
      <c r="B5" s="35" t="s">
        <v>19</v>
      </c>
      <c r="C5" s="34"/>
      <c r="E5" s="36"/>
      <c r="F5" s="36"/>
      <c r="H5" s="27"/>
      <c r="L5" s="27"/>
      <c r="M5" s="27"/>
    </row>
    <row r="6" spans="1:13" x14ac:dyDescent="0.25">
      <c r="B6" s="37" t="s">
        <v>20</v>
      </c>
      <c r="H6" s="27"/>
      <c r="L6" s="27"/>
      <c r="M6" s="27"/>
    </row>
    <row r="7" spans="1:13" x14ac:dyDescent="0.25">
      <c r="B7" s="38" t="s">
        <v>21</v>
      </c>
      <c r="H7" s="27"/>
      <c r="L7" s="27"/>
      <c r="M7" s="27"/>
    </row>
    <row r="8" spans="1:13" x14ac:dyDescent="0.25">
      <c r="B8" s="38" t="s">
        <v>22</v>
      </c>
      <c r="F8" s="30" t="s">
        <v>23</v>
      </c>
      <c r="H8" s="27"/>
      <c r="L8" s="27"/>
      <c r="M8" s="27"/>
    </row>
    <row r="9" spans="1:13" x14ac:dyDescent="0.25">
      <c r="B9" s="37" t="s">
        <v>24</v>
      </c>
      <c r="H9" s="27"/>
      <c r="L9" s="27"/>
      <c r="M9" s="27"/>
    </row>
    <row r="10" spans="1:13" x14ac:dyDescent="0.25">
      <c r="B10" s="37" t="s">
        <v>25</v>
      </c>
      <c r="H10" s="27"/>
      <c r="L10" s="27"/>
      <c r="M10" s="27"/>
    </row>
    <row r="11" spans="1:13" ht="15.75" thickBot="1" x14ac:dyDescent="0.3">
      <c r="B11" s="39" t="s">
        <v>26</v>
      </c>
      <c r="H11" s="27"/>
      <c r="L11" s="27"/>
      <c r="M11" s="27"/>
    </row>
    <row r="12" spans="1:13" x14ac:dyDescent="0.25">
      <c r="B12" s="40"/>
      <c r="H12" s="27"/>
      <c r="L12" s="27"/>
      <c r="M12" s="27"/>
    </row>
    <row r="13" spans="1:13" ht="37.5" x14ac:dyDescent="0.25">
      <c r="A13" s="41" t="s">
        <v>27</v>
      </c>
      <c r="B13" s="41" t="s">
        <v>20</v>
      </c>
      <c r="C13" s="42"/>
      <c r="D13" s="42"/>
      <c r="E13" s="42"/>
      <c r="F13" s="42"/>
      <c r="G13" s="43"/>
      <c r="H13" s="27"/>
      <c r="L13" s="27"/>
      <c r="M13" s="27"/>
    </row>
    <row r="14" spans="1:13" x14ac:dyDescent="0.25">
      <c r="A14" s="30" t="s">
        <v>28</v>
      </c>
      <c r="B14" s="44" t="s">
        <v>29</v>
      </c>
      <c r="C14" s="30" t="s">
        <v>2</v>
      </c>
      <c r="E14" s="36"/>
      <c r="F14" s="36"/>
      <c r="H14" s="27"/>
      <c r="L14" s="27"/>
      <c r="M14" s="27"/>
    </row>
    <row r="15" spans="1:13" x14ac:dyDescent="0.25">
      <c r="A15" s="30" t="s">
        <v>30</v>
      </c>
      <c r="B15" s="44" t="s">
        <v>31</v>
      </c>
      <c r="C15" s="30" t="s">
        <v>3</v>
      </c>
      <c r="E15" s="36"/>
      <c r="F15" s="36"/>
      <c r="H15" s="27"/>
      <c r="L15" s="27"/>
      <c r="M15" s="27"/>
    </row>
    <row r="16" spans="1:13" ht="45" x14ac:dyDescent="0.25">
      <c r="A16" s="30" t="s">
        <v>32</v>
      </c>
      <c r="B16" s="44" t="s">
        <v>33</v>
      </c>
      <c r="C16" s="45" t="s">
        <v>34</v>
      </c>
      <c r="E16" s="36"/>
      <c r="F16" s="36"/>
      <c r="H16" s="27"/>
      <c r="L16" s="27"/>
      <c r="M16" s="27"/>
    </row>
    <row r="17" spans="1:13" x14ac:dyDescent="0.25">
      <c r="A17" s="30" t="s">
        <v>35</v>
      </c>
      <c r="B17" s="44" t="s">
        <v>36</v>
      </c>
      <c r="C17" s="46">
        <f>Introduction!G10</f>
        <v>44286</v>
      </c>
      <c r="E17" s="36"/>
      <c r="F17" s="36"/>
      <c r="H17" s="27"/>
      <c r="L17" s="27"/>
      <c r="M17" s="27"/>
    </row>
    <row r="18" spans="1:13" outlineLevel="1" x14ac:dyDescent="0.25">
      <c r="A18" s="30" t="s">
        <v>37</v>
      </c>
      <c r="B18" s="47" t="s">
        <v>38</v>
      </c>
      <c r="E18" s="36"/>
      <c r="F18" s="36"/>
      <c r="H18" s="27"/>
      <c r="L18" s="27"/>
      <c r="M18" s="27"/>
    </row>
    <row r="19" spans="1:13" outlineLevel="1" x14ac:dyDescent="0.25">
      <c r="A19" s="30" t="s">
        <v>39</v>
      </c>
      <c r="B19" s="47" t="s">
        <v>40</v>
      </c>
      <c r="E19" s="36"/>
      <c r="F19" s="36"/>
      <c r="H19" s="27"/>
      <c r="L19" s="27"/>
      <c r="M19" s="27"/>
    </row>
    <row r="20" spans="1:13" outlineLevel="1" x14ac:dyDescent="0.25">
      <c r="A20" s="30" t="s">
        <v>41</v>
      </c>
      <c r="B20" s="47"/>
      <c r="E20" s="36"/>
      <c r="F20" s="36"/>
      <c r="H20" s="27"/>
      <c r="L20" s="27"/>
      <c r="M20" s="27"/>
    </row>
    <row r="21" spans="1:13" outlineLevel="1" x14ac:dyDescent="0.25">
      <c r="A21" s="30" t="s">
        <v>42</v>
      </c>
      <c r="B21" s="47"/>
      <c r="E21" s="36"/>
      <c r="F21" s="36"/>
      <c r="H21" s="27"/>
      <c r="L21" s="27"/>
      <c r="M21" s="27"/>
    </row>
    <row r="22" spans="1:13" outlineLevel="1" x14ac:dyDescent="0.25">
      <c r="A22" s="30" t="s">
        <v>43</v>
      </c>
      <c r="B22" s="47"/>
      <c r="E22" s="36"/>
      <c r="F22" s="36"/>
      <c r="H22" s="27"/>
      <c r="L22" s="27"/>
      <c r="M22" s="27"/>
    </row>
    <row r="23" spans="1:13" outlineLevel="1" x14ac:dyDescent="0.25">
      <c r="A23" s="30" t="s">
        <v>44</v>
      </c>
      <c r="B23" s="47"/>
      <c r="E23" s="36"/>
      <c r="F23" s="36"/>
      <c r="H23" s="27"/>
      <c r="L23" s="27"/>
      <c r="M23" s="27"/>
    </row>
    <row r="24" spans="1:13" outlineLevel="1" x14ac:dyDescent="0.25">
      <c r="A24" s="30" t="s">
        <v>45</v>
      </c>
      <c r="B24" s="47"/>
      <c r="E24" s="36"/>
      <c r="F24" s="36"/>
      <c r="H24" s="27"/>
      <c r="L24" s="27"/>
      <c r="M24" s="27"/>
    </row>
    <row r="25" spans="1:13" outlineLevel="1" x14ac:dyDescent="0.25">
      <c r="A25" s="30" t="s">
        <v>46</v>
      </c>
      <c r="B25" s="47"/>
      <c r="E25" s="36"/>
      <c r="F25" s="36"/>
      <c r="H25" s="27"/>
      <c r="L25" s="27"/>
      <c r="M25" s="27"/>
    </row>
    <row r="26" spans="1:13" ht="18.75" x14ac:dyDescent="0.25">
      <c r="A26" s="42"/>
      <c r="B26" s="41" t="s">
        <v>21</v>
      </c>
      <c r="C26" s="42"/>
      <c r="D26" s="42"/>
      <c r="E26" s="42"/>
      <c r="F26" s="42"/>
      <c r="G26" s="43"/>
      <c r="H26" s="27"/>
      <c r="L26" s="27"/>
      <c r="M26" s="27"/>
    </row>
    <row r="27" spans="1:13" x14ac:dyDescent="0.25">
      <c r="A27" s="30" t="s">
        <v>47</v>
      </c>
      <c r="B27" s="48" t="s">
        <v>48</v>
      </c>
      <c r="C27" s="30" t="s">
        <v>49</v>
      </c>
      <c r="D27" s="49"/>
      <c r="E27" s="49"/>
      <c r="F27" s="49"/>
      <c r="H27" s="27"/>
      <c r="L27" s="27"/>
      <c r="M27" s="27"/>
    </row>
    <row r="28" spans="1:13" x14ac:dyDescent="0.25">
      <c r="A28" s="30" t="s">
        <v>50</v>
      </c>
      <c r="B28" s="48" t="s">
        <v>51</v>
      </c>
      <c r="C28" s="30" t="s">
        <v>49</v>
      </c>
      <c r="D28" s="49"/>
      <c r="E28" s="49"/>
      <c r="F28" s="49"/>
      <c r="H28" s="27"/>
      <c r="L28" s="27"/>
      <c r="M28" s="27"/>
    </row>
    <row r="29" spans="1:13" x14ac:dyDescent="0.25">
      <c r="A29" s="30" t="s">
        <v>52</v>
      </c>
      <c r="B29" s="48" t="s">
        <v>53</v>
      </c>
      <c r="C29" s="45" t="s">
        <v>54</v>
      </c>
      <c r="E29" s="49"/>
      <c r="F29" s="49"/>
      <c r="H29" s="27"/>
      <c r="L29" s="27"/>
      <c r="M29" s="27"/>
    </row>
    <row r="30" spans="1:13" outlineLevel="1" x14ac:dyDescent="0.25">
      <c r="A30" s="30" t="s">
        <v>55</v>
      </c>
      <c r="B30" s="48"/>
      <c r="E30" s="49"/>
      <c r="F30" s="49"/>
      <c r="H30" s="27"/>
      <c r="L30" s="27"/>
      <c r="M30" s="27"/>
    </row>
    <row r="31" spans="1:13" outlineLevel="1" x14ac:dyDescent="0.25">
      <c r="A31" s="30" t="s">
        <v>56</v>
      </c>
      <c r="B31" s="48"/>
      <c r="E31" s="49"/>
      <c r="F31" s="49"/>
      <c r="H31" s="27"/>
      <c r="L31" s="27"/>
      <c r="M31" s="27"/>
    </row>
    <row r="32" spans="1:13" outlineLevel="1" x14ac:dyDescent="0.25">
      <c r="A32" s="30" t="s">
        <v>57</v>
      </c>
      <c r="B32" s="48"/>
      <c r="E32" s="49"/>
      <c r="F32" s="49"/>
      <c r="H32" s="27"/>
      <c r="L32" s="27"/>
      <c r="M32" s="27"/>
    </row>
    <row r="33" spans="1:14" outlineLevel="1" x14ac:dyDescent="0.25">
      <c r="A33" s="30" t="s">
        <v>58</v>
      </c>
      <c r="B33" s="48"/>
      <c r="E33" s="49"/>
      <c r="F33" s="49"/>
      <c r="H33" s="27"/>
      <c r="L33" s="27"/>
      <c r="M33" s="27"/>
    </row>
    <row r="34" spans="1:14" outlineLevel="1" x14ac:dyDescent="0.25">
      <c r="A34" s="30" t="s">
        <v>59</v>
      </c>
      <c r="B34" s="48"/>
      <c r="E34" s="49"/>
      <c r="F34" s="49"/>
      <c r="H34" s="27"/>
      <c r="L34" s="27"/>
      <c r="M34" s="27"/>
    </row>
    <row r="35" spans="1:14" outlineLevel="1" x14ac:dyDescent="0.25">
      <c r="A35" s="30" t="s">
        <v>60</v>
      </c>
      <c r="B35" s="51"/>
      <c r="E35" s="49"/>
      <c r="F35" s="49"/>
      <c r="H35" s="27"/>
      <c r="L35" s="27"/>
      <c r="M35" s="27"/>
    </row>
    <row r="36" spans="1:14" ht="18.75" x14ac:dyDescent="0.25">
      <c r="A36" s="41"/>
      <c r="B36" s="41" t="s">
        <v>22</v>
      </c>
      <c r="C36" s="41"/>
      <c r="D36" s="42"/>
      <c r="E36" s="42"/>
      <c r="F36" s="42"/>
      <c r="G36" s="43"/>
      <c r="H36" s="27"/>
      <c r="L36" s="27"/>
      <c r="M36" s="27"/>
    </row>
    <row r="37" spans="1:14" ht="15" customHeight="1" x14ac:dyDescent="0.25">
      <c r="A37" s="52"/>
      <c r="B37" s="53" t="s">
        <v>61</v>
      </c>
      <c r="C37" s="52" t="s">
        <v>62</v>
      </c>
      <c r="D37" s="54"/>
      <c r="E37" s="54"/>
      <c r="F37" s="54"/>
      <c r="G37" s="55"/>
      <c r="H37" s="27"/>
      <c r="L37" s="27"/>
      <c r="M37" s="27"/>
    </row>
    <row r="38" spans="1:14" x14ac:dyDescent="0.25">
      <c r="A38" s="30" t="s">
        <v>63</v>
      </c>
      <c r="B38" s="49" t="s">
        <v>64</v>
      </c>
      <c r="C38" s="56">
        <f>'D. Nat''l Transparency Template'!H209/1000000</f>
        <v>71242.767330090079</v>
      </c>
      <c r="F38" s="49"/>
      <c r="H38" s="27"/>
      <c r="L38" s="27"/>
      <c r="M38" s="27"/>
    </row>
    <row r="39" spans="1:14" x14ac:dyDescent="0.25">
      <c r="A39" s="30" t="s">
        <v>65</v>
      </c>
      <c r="B39" s="49" t="s">
        <v>66</v>
      </c>
      <c r="C39" s="56">
        <f>'D. Nat''l Transparency Template'!I43/1000000</f>
        <v>44811.724470000001</v>
      </c>
      <c r="F39" s="49"/>
      <c r="H39" s="27"/>
      <c r="L39" s="27"/>
      <c r="M39" s="27"/>
      <c r="N39" s="50"/>
    </row>
    <row r="40" spans="1:14" outlineLevel="1" x14ac:dyDescent="0.25">
      <c r="A40" s="30" t="s">
        <v>67</v>
      </c>
      <c r="B40" s="57" t="s">
        <v>68</v>
      </c>
      <c r="C40" s="56" t="s">
        <v>69</v>
      </c>
      <c r="F40" s="49"/>
      <c r="H40" s="27"/>
      <c r="L40" s="27"/>
      <c r="M40" s="27"/>
      <c r="N40" s="50"/>
    </row>
    <row r="41" spans="1:14" outlineLevel="1" x14ac:dyDescent="0.25">
      <c r="A41" s="30" t="s">
        <v>70</v>
      </c>
      <c r="B41" s="57" t="s">
        <v>71</v>
      </c>
      <c r="C41" s="56" t="s">
        <v>69</v>
      </c>
      <c r="F41" s="49"/>
      <c r="H41" s="27"/>
      <c r="L41" s="27"/>
      <c r="M41" s="27"/>
      <c r="N41" s="50"/>
    </row>
    <row r="42" spans="1:14" outlineLevel="1" x14ac:dyDescent="0.25">
      <c r="A42" s="30" t="s">
        <v>72</v>
      </c>
      <c r="B42" s="57"/>
      <c r="C42" s="56"/>
      <c r="F42" s="49"/>
      <c r="H42" s="27"/>
      <c r="L42" s="27"/>
      <c r="M42" s="27"/>
      <c r="N42" s="50"/>
    </row>
    <row r="43" spans="1:14" outlineLevel="1" x14ac:dyDescent="0.25">
      <c r="A43" s="50" t="s">
        <v>73</v>
      </c>
      <c r="B43" s="49"/>
      <c r="F43" s="49"/>
      <c r="H43" s="27"/>
      <c r="L43" s="27"/>
      <c r="M43" s="27"/>
      <c r="N43" s="50"/>
    </row>
    <row r="44" spans="1:14" ht="15" customHeight="1" x14ac:dyDescent="0.25">
      <c r="A44" s="52"/>
      <c r="B44" s="53" t="s">
        <v>74</v>
      </c>
      <c r="C44" s="58" t="s">
        <v>75</v>
      </c>
      <c r="D44" s="52" t="s">
        <v>76</v>
      </c>
      <c r="E44" s="54"/>
      <c r="F44" s="55" t="s">
        <v>77</v>
      </c>
      <c r="G44" s="55" t="s">
        <v>78</v>
      </c>
      <c r="H44" s="27"/>
      <c r="L44" s="27"/>
      <c r="M44" s="27"/>
      <c r="N44" s="50"/>
    </row>
    <row r="45" spans="1:14" x14ac:dyDescent="0.25">
      <c r="A45" s="30" t="s">
        <v>79</v>
      </c>
      <c r="B45" s="49" t="s">
        <v>80</v>
      </c>
      <c r="C45" s="59">
        <v>0.03</v>
      </c>
      <c r="D45" s="59">
        <f>IF(OR(C38="[For completion]",C39="[For completion]"),"Please complete G.3.1.1 and G.3.1.2",(C38/C39-1))</f>
        <v>0.58982427417594252</v>
      </c>
      <c r="E45" s="59"/>
      <c r="F45" s="59">
        <f>-(1-1/97%)</f>
        <v>3.0927835051546504E-2</v>
      </c>
      <c r="G45" s="30" t="s">
        <v>69</v>
      </c>
      <c r="H45" s="27"/>
      <c r="L45" s="27"/>
      <c r="M45" s="27"/>
      <c r="N45" s="50"/>
    </row>
    <row r="46" spans="1:14" outlineLevel="1" x14ac:dyDescent="0.25">
      <c r="A46" s="30" t="s">
        <v>81</v>
      </c>
      <c r="B46" s="47" t="s">
        <v>82</v>
      </c>
      <c r="C46" s="59"/>
      <c r="D46" s="59">
        <f>-(1-'D. Nat''l Transparency Template'!L166)</f>
        <v>5.2631578869516638E-2</v>
      </c>
      <c r="E46" s="59"/>
      <c r="F46" s="59"/>
      <c r="G46" s="60"/>
      <c r="H46" s="27"/>
      <c r="L46" s="27"/>
      <c r="M46" s="27"/>
      <c r="N46" s="50"/>
    </row>
    <row r="47" spans="1:14" outlineLevel="1" x14ac:dyDescent="0.25">
      <c r="A47" s="30" t="s">
        <v>83</v>
      </c>
      <c r="B47" s="47" t="s">
        <v>84</v>
      </c>
      <c r="C47" s="59"/>
      <c r="D47" s="59"/>
      <c r="E47" s="59"/>
      <c r="F47" s="59"/>
      <c r="G47" s="60"/>
      <c r="H47" s="27"/>
      <c r="L47" s="27"/>
      <c r="M47" s="27"/>
      <c r="N47" s="50"/>
    </row>
    <row r="48" spans="1:14" outlineLevel="1" x14ac:dyDescent="0.25">
      <c r="A48" s="30" t="s">
        <v>85</v>
      </c>
      <c r="B48" s="47"/>
      <c r="C48" s="60"/>
      <c r="D48" s="60"/>
      <c r="E48" s="60"/>
      <c r="F48" s="60"/>
      <c r="G48" s="60"/>
      <c r="H48" s="27"/>
      <c r="L48" s="27"/>
      <c r="M48" s="27"/>
      <c r="N48" s="50"/>
    </row>
    <row r="49" spans="1:14" outlineLevel="1" x14ac:dyDescent="0.25">
      <c r="A49" s="30" t="s">
        <v>86</v>
      </c>
      <c r="B49" s="47"/>
      <c r="C49" s="60"/>
      <c r="D49" s="60"/>
      <c r="E49" s="60"/>
      <c r="F49" s="60"/>
      <c r="G49" s="60"/>
      <c r="H49" s="27"/>
      <c r="L49" s="27"/>
      <c r="M49" s="27"/>
      <c r="N49" s="50"/>
    </row>
    <row r="50" spans="1:14" outlineLevel="1" x14ac:dyDescent="0.25">
      <c r="A50" s="30" t="s">
        <v>87</v>
      </c>
      <c r="B50" s="47"/>
      <c r="C50" s="60"/>
      <c r="D50" s="60"/>
      <c r="E50" s="60"/>
      <c r="F50" s="60"/>
      <c r="G50" s="60"/>
      <c r="H50" s="27"/>
      <c r="L50" s="27"/>
      <c r="M50" s="27"/>
      <c r="N50" s="50"/>
    </row>
    <row r="51" spans="1:14" outlineLevel="1" x14ac:dyDescent="0.25">
      <c r="A51" s="30" t="s">
        <v>88</v>
      </c>
      <c r="B51" s="47"/>
      <c r="C51" s="60"/>
      <c r="D51" s="60"/>
      <c r="E51" s="60"/>
      <c r="F51" s="60"/>
      <c r="G51" s="60"/>
      <c r="H51" s="27"/>
      <c r="L51" s="27"/>
      <c r="M51" s="27"/>
      <c r="N51" s="50"/>
    </row>
    <row r="52" spans="1:14" ht="15" customHeight="1" x14ac:dyDescent="0.25">
      <c r="A52" s="52"/>
      <c r="B52" s="53" t="s">
        <v>89</v>
      </c>
      <c r="C52" s="52" t="s">
        <v>62</v>
      </c>
      <c r="D52" s="52"/>
      <c r="E52" s="54"/>
      <c r="F52" s="55" t="s">
        <v>90</v>
      </c>
      <c r="G52" s="55"/>
      <c r="H52" s="27"/>
      <c r="L52" s="27"/>
      <c r="M52" s="27"/>
      <c r="N52" s="50"/>
    </row>
    <row r="53" spans="1:14" x14ac:dyDescent="0.25">
      <c r="A53" s="30" t="s">
        <v>91</v>
      </c>
      <c r="B53" s="49" t="s">
        <v>92</v>
      </c>
      <c r="C53" s="56">
        <f>C38</f>
        <v>71242.767330090079</v>
      </c>
      <c r="E53" s="61"/>
      <c r="F53" s="62">
        <f>IF($C$58=0,"",IF(C53="[for completion]","",C53/$C$58))</f>
        <v>1</v>
      </c>
      <c r="G53" s="63"/>
      <c r="H53" s="27"/>
      <c r="L53" s="27"/>
      <c r="M53" s="27"/>
      <c r="N53" s="50"/>
    </row>
    <row r="54" spans="1:14" x14ac:dyDescent="0.25">
      <c r="A54" s="30" t="s">
        <v>93</v>
      </c>
      <c r="B54" s="49" t="s">
        <v>94</v>
      </c>
      <c r="C54" s="56">
        <v>0</v>
      </c>
      <c r="E54" s="61"/>
      <c r="F54" s="62">
        <f>IF($C$58=0,"",IF(C54="[for completion]","",C54/$C$58))</f>
        <v>0</v>
      </c>
      <c r="G54" s="63"/>
      <c r="H54" s="27"/>
      <c r="L54" s="27"/>
      <c r="M54" s="27"/>
      <c r="N54" s="50"/>
    </row>
    <row r="55" spans="1:14" x14ac:dyDescent="0.25">
      <c r="A55" s="30" t="s">
        <v>95</v>
      </c>
      <c r="B55" s="49" t="s">
        <v>96</v>
      </c>
      <c r="C55" s="56">
        <v>0</v>
      </c>
      <c r="E55" s="61"/>
      <c r="F55" s="62">
        <f>IF($C$58=0,"",IF(C55="[for completion]","",C55/$C$58))</f>
        <v>0</v>
      </c>
      <c r="G55" s="63"/>
      <c r="H55" s="27"/>
      <c r="L55" s="27"/>
      <c r="M55" s="27"/>
      <c r="N55" s="50"/>
    </row>
    <row r="56" spans="1:14" x14ac:dyDescent="0.25">
      <c r="A56" s="30" t="s">
        <v>97</v>
      </c>
      <c r="B56" s="49" t="s">
        <v>98</v>
      </c>
      <c r="C56" s="56">
        <v>0</v>
      </c>
      <c r="E56" s="61"/>
      <c r="F56" s="62">
        <f>IF($C$58=0,"",IF(C56="[for completion]","",C56/$C$58))</f>
        <v>0</v>
      </c>
      <c r="G56" s="63"/>
      <c r="H56" s="27"/>
      <c r="L56" s="27"/>
      <c r="M56" s="27"/>
      <c r="N56" s="50"/>
    </row>
    <row r="57" spans="1:14" x14ac:dyDescent="0.25">
      <c r="A57" s="30" t="s">
        <v>99</v>
      </c>
      <c r="B57" s="30" t="s">
        <v>100</v>
      </c>
      <c r="C57" s="56">
        <v>0</v>
      </c>
      <c r="E57" s="61"/>
      <c r="F57" s="62">
        <f>IF($C$58=0,"",IF(C57="[for completion]","",C57/$C$58))</f>
        <v>0</v>
      </c>
      <c r="G57" s="63"/>
      <c r="H57" s="27"/>
      <c r="L57" s="27"/>
      <c r="M57" s="27"/>
      <c r="N57" s="50"/>
    </row>
    <row r="58" spans="1:14" x14ac:dyDescent="0.25">
      <c r="A58" s="30" t="s">
        <v>101</v>
      </c>
      <c r="B58" s="64" t="s">
        <v>102</v>
      </c>
      <c r="C58" s="65">
        <f>SUM(C53:C57)</f>
        <v>71242.767330090079</v>
      </c>
      <c r="D58" s="61"/>
      <c r="E58" s="61"/>
      <c r="F58" s="66">
        <f>SUM(F53:F57)</f>
        <v>1</v>
      </c>
      <c r="G58" s="63"/>
      <c r="H58" s="27"/>
      <c r="L58" s="27"/>
      <c r="M58" s="27"/>
      <c r="N58" s="50"/>
    </row>
    <row r="59" spans="1:14" outlineLevel="1" x14ac:dyDescent="0.25">
      <c r="A59" s="30" t="s">
        <v>103</v>
      </c>
      <c r="B59" s="67"/>
      <c r="C59" s="56"/>
      <c r="E59" s="61"/>
      <c r="F59" s="62"/>
      <c r="G59" s="63"/>
      <c r="H59" s="27"/>
      <c r="L59" s="27"/>
      <c r="M59" s="27"/>
      <c r="N59" s="50"/>
    </row>
    <row r="60" spans="1:14" outlineLevel="1" x14ac:dyDescent="0.25">
      <c r="A60" s="30" t="s">
        <v>104</v>
      </c>
      <c r="B60" s="67"/>
      <c r="C60" s="56"/>
      <c r="E60" s="61"/>
      <c r="F60" s="62"/>
      <c r="G60" s="63"/>
      <c r="H60" s="27"/>
      <c r="L60" s="27"/>
      <c r="M60" s="27"/>
      <c r="N60" s="50"/>
    </row>
    <row r="61" spans="1:14" outlineLevel="1" x14ac:dyDescent="0.25">
      <c r="A61" s="30" t="s">
        <v>105</v>
      </c>
      <c r="B61" s="67"/>
      <c r="C61" s="56"/>
      <c r="E61" s="61"/>
      <c r="F61" s="62"/>
      <c r="G61" s="63"/>
      <c r="H61" s="27"/>
      <c r="L61" s="27"/>
      <c r="M61" s="27"/>
      <c r="N61" s="50"/>
    </row>
    <row r="62" spans="1:14" outlineLevel="1" x14ac:dyDescent="0.25">
      <c r="A62" s="30" t="s">
        <v>106</v>
      </c>
      <c r="B62" s="67"/>
      <c r="C62" s="56"/>
      <c r="E62" s="61"/>
      <c r="F62" s="62"/>
      <c r="G62" s="63"/>
      <c r="H62" s="27"/>
      <c r="L62" s="27"/>
      <c r="M62" s="27"/>
      <c r="N62" s="50"/>
    </row>
    <row r="63" spans="1:14" outlineLevel="1" x14ac:dyDescent="0.25">
      <c r="A63" s="30" t="s">
        <v>107</v>
      </c>
      <c r="B63" s="67"/>
      <c r="C63" s="56"/>
      <c r="E63" s="61"/>
      <c r="F63" s="62"/>
      <c r="G63" s="63"/>
      <c r="H63" s="27"/>
      <c r="L63" s="27"/>
      <c r="M63" s="27"/>
      <c r="N63" s="50"/>
    </row>
    <row r="64" spans="1:14" outlineLevel="1" x14ac:dyDescent="0.25">
      <c r="A64" s="30" t="s">
        <v>108</v>
      </c>
      <c r="B64" s="67"/>
      <c r="C64" s="68"/>
      <c r="D64" s="50"/>
      <c r="E64" s="50"/>
      <c r="F64" s="62"/>
      <c r="G64" s="69"/>
      <c r="H64" s="27"/>
      <c r="L64" s="27"/>
      <c r="M64" s="27"/>
      <c r="N64" s="50"/>
    </row>
    <row r="65" spans="1:14" ht="15" customHeight="1" x14ac:dyDescent="0.25">
      <c r="A65" s="52"/>
      <c r="B65" s="53" t="s">
        <v>109</v>
      </c>
      <c r="C65" s="58" t="s">
        <v>110</v>
      </c>
      <c r="D65" s="58" t="s">
        <v>111</v>
      </c>
      <c r="E65" s="54"/>
      <c r="F65" s="55" t="s">
        <v>112</v>
      </c>
      <c r="G65" s="70" t="s">
        <v>113</v>
      </c>
      <c r="H65" s="27"/>
      <c r="L65" s="27"/>
      <c r="M65" s="27"/>
      <c r="N65" s="50"/>
    </row>
    <row r="66" spans="1:14" x14ac:dyDescent="0.25">
      <c r="A66" s="30" t="s">
        <v>114</v>
      </c>
      <c r="B66" s="49" t="s">
        <v>115</v>
      </c>
      <c r="C66" s="71">
        <f>'D. Nat''l Transparency Template'!H221/12</f>
        <v>2.6442412807200388</v>
      </c>
      <c r="D66" s="71" t="s">
        <v>116</v>
      </c>
      <c r="E66" s="44"/>
      <c r="F66" s="72"/>
      <c r="G66" s="73"/>
      <c r="H66" s="27"/>
      <c r="L66" s="27"/>
      <c r="M66" s="27"/>
      <c r="N66" s="50"/>
    </row>
    <row r="67" spans="1:14" x14ac:dyDescent="0.25">
      <c r="B67" s="49"/>
      <c r="E67" s="44"/>
      <c r="F67" s="72"/>
      <c r="G67" s="73"/>
      <c r="H67" s="27"/>
      <c r="L67" s="27"/>
      <c r="M67" s="27"/>
      <c r="N67" s="50"/>
    </row>
    <row r="68" spans="1:14" x14ac:dyDescent="0.25">
      <c r="B68" s="49" t="s">
        <v>117</v>
      </c>
      <c r="C68" s="44"/>
      <c r="D68" s="44"/>
      <c r="E68" s="44"/>
      <c r="F68" s="73"/>
      <c r="G68" s="73"/>
      <c r="H68" s="27"/>
      <c r="L68" s="27"/>
      <c r="M68" s="27"/>
      <c r="N68" s="50"/>
    </row>
    <row r="69" spans="1:14" x14ac:dyDescent="0.25">
      <c r="B69" s="49" t="s">
        <v>118</v>
      </c>
      <c r="E69" s="44"/>
      <c r="F69" s="73"/>
      <c r="G69" s="73"/>
      <c r="H69" s="27"/>
      <c r="L69" s="27"/>
      <c r="M69" s="27"/>
      <c r="N69" s="50"/>
    </row>
    <row r="70" spans="1:14" x14ac:dyDescent="0.25">
      <c r="A70" s="30" t="s">
        <v>119</v>
      </c>
      <c r="B70" s="74" t="s">
        <v>120</v>
      </c>
      <c r="C70" s="56">
        <f>+('D. Nat''l Transparency Template'!F262+'D. Nat''l Transparency Template'!F263)/1000000</f>
        <v>9794.6382978799938</v>
      </c>
      <c r="D70" s="71" t="s">
        <v>116</v>
      </c>
      <c r="E70" s="74"/>
      <c r="F70" s="62">
        <f t="shared" ref="F70:F76" si="0">IF($C$77=0,"",IF(C70="[for completion]","",C70/$C$77))</f>
        <v>0.13748256370360212</v>
      </c>
      <c r="G70" s="62" t="str">
        <f>IF($D$77=0,"",IF(D70="[Mark as ND1 if not relevant]","",D70/$D$77))</f>
        <v/>
      </c>
      <c r="H70" s="27"/>
      <c r="L70" s="27"/>
      <c r="M70" s="27"/>
      <c r="N70" s="50"/>
    </row>
    <row r="71" spans="1:14" x14ac:dyDescent="0.25">
      <c r="A71" s="30" t="s">
        <v>121</v>
      </c>
      <c r="B71" s="74" t="s">
        <v>122</v>
      </c>
      <c r="C71" s="56">
        <f>'D. Nat''l Transparency Template'!F264/1000000</f>
        <v>15331.234147579848</v>
      </c>
      <c r="D71" s="71" t="s">
        <v>116</v>
      </c>
      <c r="E71" s="74"/>
      <c r="F71" s="62">
        <f t="shared" si="0"/>
        <v>0.21519706100895075</v>
      </c>
      <c r="G71" s="62" t="str">
        <f t="shared" ref="G71:G76" si="1">IF($D$77=0,"",IF(D71="[Mark as ND1 if not relevant]","",D71/$D$77))</f>
        <v/>
      </c>
      <c r="H71" s="27"/>
      <c r="L71" s="27"/>
      <c r="M71" s="27"/>
      <c r="N71" s="50"/>
    </row>
    <row r="72" spans="1:14" x14ac:dyDescent="0.25">
      <c r="A72" s="30" t="s">
        <v>123</v>
      </c>
      <c r="B72" s="74" t="s">
        <v>124</v>
      </c>
      <c r="C72" s="56">
        <f>'D. Nat''l Transparency Template'!F265/1000000</f>
        <v>14082.454684759969</v>
      </c>
      <c r="D72" s="71" t="s">
        <v>116</v>
      </c>
      <c r="E72" s="74"/>
      <c r="F72" s="62">
        <f t="shared" si="0"/>
        <v>0.19766855236702932</v>
      </c>
      <c r="G72" s="62" t="str">
        <f t="shared" si="1"/>
        <v/>
      </c>
      <c r="H72" s="27"/>
      <c r="L72" s="27"/>
      <c r="M72" s="27"/>
      <c r="N72" s="50"/>
    </row>
    <row r="73" spans="1:14" x14ac:dyDescent="0.25">
      <c r="A73" s="30" t="s">
        <v>125</v>
      </c>
      <c r="B73" s="74" t="s">
        <v>126</v>
      </c>
      <c r="C73" s="56">
        <f>+('D. Nat''l Transparency Template'!F266+'D. Nat''l Transparency Template'!F267)/1000000</f>
        <v>18117.038452030152</v>
      </c>
      <c r="D73" s="71" t="s">
        <v>116</v>
      </c>
      <c r="E73" s="74"/>
      <c r="F73" s="62">
        <f t="shared" si="0"/>
        <v>0.25430003817914976</v>
      </c>
      <c r="G73" s="62" t="str">
        <f t="shared" si="1"/>
        <v/>
      </c>
      <c r="H73" s="27"/>
      <c r="L73" s="27"/>
      <c r="M73" s="27"/>
      <c r="N73" s="50"/>
    </row>
    <row r="74" spans="1:14" x14ac:dyDescent="0.25">
      <c r="A74" s="30" t="s">
        <v>127</v>
      </c>
      <c r="B74" s="74" t="s">
        <v>128</v>
      </c>
      <c r="C74" s="56">
        <f>+('D. Nat''l Transparency Template'!F268+'D. Nat''l Transparency Template'!F269)/1000000</f>
        <v>13194.097983679974</v>
      </c>
      <c r="D74" s="71" t="s">
        <v>116</v>
      </c>
      <c r="E74" s="74"/>
      <c r="F74" s="62">
        <f t="shared" si="0"/>
        <v>0.18519912235508215</v>
      </c>
      <c r="G74" s="62" t="str">
        <f t="shared" si="1"/>
        <v/>
      </c>
      <c r="H74" s="27"/>
      <c r="L74" s="27"/>
      <c r="M74" s="27"/>
      <c r="N74" s="50"/>
    </row>
    <row r="75" spans="1:14" x14ac:dyDescent="0.25">
      <c r="A75" s="30" t="s">
        <v>129</v>
      </c>
      <c r="B75" s="74" t="s">
        <v>130</v>
      </c>
      <c r="C75" s="56">
        <f>+('D. Nat''l Transparency Template'!F270+'D. Nat''l Transparency Template'!F271+'D. Nat''l Transparency Template'!F272)/1000000</f>
        <v>720.89448631999971</v>
      </c>
      <c r="D75" s="71" t="s">
        <v>116</v>
      </c>
      <c r="E75" s="74"/>
      <c r="F75" s="62">
        <f t="shared" si="0"/>
        <v>1.0118844527471414E-2</v>
      </c>
      <c r="G75" s="62" t="str">
        <f t="shared" si="1"/>
        <v/>
      </c>
      <c r="H75" s="27"/>
      <c r="L75" s="27"/>
      <c r="M75" s="27"/>
      <c r="N75" s="50"/>
    </row>
    <row r="76" spans="1:14" x14ac:dyDescent="0.25">
      <c r="A76" s="30" t="s">
        <v>131</v>
      </c>
      <c r="B76" s="74" t="s">
        <v>132</v>
      </c>
      <c r="C76" s="56">
        <f>'D. Nat''l Transparency Template'!F273/1000000</f>
        <v>2.4092778400000001</v>
      </c>
      <c r="D76" s="71" t="s">
        <v>116</v>
      </c>
      <c r="E76" s="74"/>
      <c r="F76" s="62">
        <f t="shared" si="0"/>
        <v>3.381785871451435E-5</v>
      </c>
      <c r="G76" s="62" t="str">
        <f t="shared" si="1"/>
        <v/>
      </c>
      <c r="H76" s="27"/>
      <c r="L76" s="27"/>
      <c r="M76" s="27"/>
      <c r="N76" s="50"/>
    </row>
    <row r="77" spans="1:14" x14ac:dyDescent="0.25">
      <c r="A77" s="30" t="s">
        <v>133</v>
      </c>
      <c r="B77" s="75" t="s">
        <v>102</v>
      </c>
      <c r="C77" s="65">
        <f>SUM(C70:C76)</f>
        <v>71242.767330089933</v>
      </c>
      <c r="D77" s="65">
        <f>SUM(D70:D76)</f>
        <v>0</v>
      </c>
      <c r="E77" s="49"/>
      <c r="F77" s="66">
        <f>SUM(F70:F76)</f>
        <v>1</v>
      </c>
      <c r="G77" s="66">
        <f>SUM(G70:G76)</f>
        <v>0</v>
      </c>
      <c r="H77" s="27"/>
      <c r="L77" s="27"/>
      <c r="M77" s="27"/>
      <c r="N77" s="50"/>
    </row>
    <row r="78" spans="1:14" outlineLevel="1" x14ac:dyDescent="0.25">
      <c r="A78" s="30" t="s">
        <v>134</v>
      </c>
      <c r="B78" s="76"/>
      <c r="C78" s="65"/>
      <c r="D78" s="65"/>
      <c r="E78" s="49"/>
      <c r="F78" s="62"/>
      <c r="G78" s="62" t="str">
        <f t="shared" ref="G78:G87" si="2">IF($D$77=0,"",IF(D78="[for completion]","",D78/$D$77))</f>
        <v/>
      </c>
      <c r="H78" s="27"/>
      <c r="L78" s="27"/>
      <c r="M78" s="27"/>
      <c r="N78" s="50"/>
    </row>
    <row r="79" spans="1:14" outlineLevel="1" x14ac:dyDescent="0.25">
      <c r="A79" s="30" t="s">
        <v>135</v>
      </c>
      <c r="B79" s="76"/>
      <c r="C79" s="65"/>
      <c r="D79" s="65"/>
      <c r="E79" s="49"/>
      <c r="F79" s="62"/>
      <c r="G79" s="62" t="str">
        <f t="shared" si="2"/>
        <v/>
      </c>
      <c r="H79" s="27"/>
      <c r="L79" s="27"/>
      <c r="M79" s="27"/>
      <c r="N79" s="50"/>
    </row>
    <row r="80" spans="1:14" outlineLevel="1" x14ac:dyDescent="0.25">
      <c r="A80" s="30" t="s">
        <v>136</v>
      </c>
      <c r="B80" s="76"/>
      <c r="C80" s="65"/>
      <c r="D80" s="65"/>
      <c r="E80" s="49"/>
      <c r="F80" s="62"/>
      <c r="G80" s="62" t="str">
        <f t="shared" si="2"/>
        <v/>
      </c>
      <c r="H80" s="27"/>
      <c r="L80" s="27"/>
      <c r="M80" s="27"/>
      <c r="N80" s="50"/>
    </row>
    <row r="81" spans="1:14" outlineLevel="1" x14ac:dyDescent="0.25">
      <c r="A81" s="30" t="s">
        <v>137</v>
      </c>
      <c r="B81" s="76"/>
      <c r="C81" s="65"/>
      <c r="D81" s="65"/>
      <c r="E81" s="49"/>
      <c r="F81" s="62"/>
      <c r="G81" s="62" t="str">
        <f t="shared" si="2"/>
        <v/>
      </c>
      <c r="H81" s="27"/>
      <c r="L81" s="27"/>
      <c r="M81" s="27"/>
      <c r="N81" s="50"/>
    </row>
    <row r="82" spans="1:14" outlineLevel="1" x14ac:dyDescent="0.25">
      <c r="A82" s="30" t="s">
        <v>138</v>
      </c>
      <c r="B82" s="76"/>
      <c r="C82" s="65"/>
      <c r="D82" s="65"/>
      <c r="E82" s="49"/>
      <c r="F82" s="62"/>
      <c r="G82" s="62" t="str">
        <f t="shared" si="2"/>
        <v/>
      </c>
      <c r="H82" s="27"/>
      <c r="L82" s="27"/>
      <c r="M82" s="27"/>
      <c r="N82" s="50"/>
    </row>
    <row r="83" spans="1:14" outlineLevel="1" x14ac:dyDescent="0.25">
      <c r="A83" s="30" t="s">
        <v>139</v>
      </c>
      <c r="B83" s="76"/>
      <c r="C83" s="61"/>
      <c r="D83" s="61"/>
      <c r="E83" s="49"/>
      <c r="F83" s="63"/>
      <c r="G83" s="63"/>
      <c r="H83" s="27"/>
      <c r="L83" s="27"/>
      <c r="M83" s="27"/>
      <c r="N83" s="50"/>
    </row>
    <row r="84" spans="1:14" outlineLevel="1" x14ac:dyDescent="0.25">
      <c r="A84" s="30" t="s">
        <v>140</v>
      </c>
      <c r="B84" s="76"/>
      <c r="C84" s="61"/>
      <c r="D84" s="61"/>
      <c r="E84" s="49"/>
      <c r="F84" s="63"/>
      <c r="G84" s="63"/>
      <c r="H84" s="27"/>
      <c r="L84" s="27"/>
      <c r="M84" s="27"/>
      <c r="N84" s="50"/>
    </row>
    <row r="85" spans="1:14" outlineLevel="1" x14ac:dyDescent="0.25">
      <c r="A85" s="30" t="s">
        <v>141</v>
      </c>
      <c r="B85" s="76"/>
      <c r="C85" s="61"/>
      <c r="D85" s="61"/>
      <c r="E85" s="49"/>
      <c r="F85" s="63"/>
      <c r="G85" s="63"/>
      <c r="H85" s="27"/>
      <c r="L85" s="27"/>
      <c r="M85" s="27"/>
      <c r="N85" s="50"/>
    </row>
    <row r="86" spans="1:14" outlineLevel="1" x14ac:dyDescent="0.25">
      <c r="A86" s="30" t="s">
        <v>142</v>
      </c>
      <c r="B86" s="75"/>
      <c r="C86" s="61"/>
      <c r="D86" s="61"/>
      <c r="E86" s="49"/>
      <c r="F86" s="63"/>
      <c r="G86" s="63" t="str">
        <f t="shared" si="2"/>
        <v/>
      </c>
      <c r="H86" s="27"/>
      <c r="L86" s="27"/>
      <c r="M86" s="27"/>
      <c r="N86" s="50"/>
    </row>
    <row r="87" spans="1:14" outlineLevel="1" x14ac:dyDescent="0.25">
      <c r="A87" s="30" t="s">
        <v>143</v>
      </c>
      <c r="B87" s="76"/>
      <c r="C87" s="61"/>
      <c r="D87" s="61"/>
      <c r="E87" s="49"/>
      <c r="F87" s="63"/>
      <c r="G87" s="63" t="str">
        <f t="shared" si="2"/>
        <v/>
      </c>
      <c r="H87" s="27"/>
      <c r="L87" s="27"/>
      <c r="M87" s="27"/>
      <c r="N87" s="50"/>
    </row>
    <row r="88" spans="1:14" ht="15" customHeight="1" x14ac:dyDescent="0.25">
      <c r="A88" s="52"/>
      <c r="B88" s="53" t="s">
        <v>144</v>
      </c>
      <c r="C88" s="58" t="s">
        <v>145</v>
      </c>
      <c r="D88" s="58" t="s">
        <v>146</v>
      </c>
      <c r="E88" s="54"/>
      <c r="F88" s="55" t="s">
        <v>147</v>
      </c>
      <c r="G88" s="52" t="s">
        <v>148</v>
      </c>
      <c r="H88" s="27"/>
      <c r="L88" s="27"/>
      <c r="M88" s="27"/>
      <c r="N88" s="50"/>
    </row>
    <row r="89" spans="1:14" x14ac:dyDescent="0.25">
      <c r="A89" s="30" t="s">
        <v>149</v>
      </c>
      <c r="B89" s="49" t="s">
        <v>150</v>
      </c>
      <c r="C89" s="56">
        <v>1.6867637095281378</v>
      </c>
      <c r="D89" s="71">
        <v>2.6876488828302594</v>
      </c>
      <c r="E89" s="44"/>
      <c r="F89" s="77"/>
      <c r="G89" s="78"/>
      <c r="H89" s="27"/>
      <c r="L89" s="27"/>
      <c r="M89" s="27"/>
      <c r="N89" s="50"/>
    </row>
    <row r="90" spans="1:14" x14ac:dyDescent="0.25">
      <c r="B90" s="49"/>
      <c r="C90" s="71"/>
      <c r="D90" s="71"/>
      <c r="E90" s="44"/>
      <c r="F90" s="77"/>
      <c r="G90" s="78"/>
      <c r="H90" s="27"/>
      <c r="L90" s="27"/>
      <c r="M90" s="27"/>
      <c r="N90" s="50"/>
    </row>
    <row r="91" spans="1:14" x14ac:dyDescent="0.25">
      <c r="B91" s="49" t="s">
        <v>151</v>
      </c>
      <c r="C91" s="79"/>
      <c r="D91" s="79"/>
      <c r="E91" s="44"/>
      <c r="F91" s="78"/>
      <c r="G91" s="78"/>
      <c r="H91" s="27"/>
      <c r="L91" s="27"/>
      <c r="M91" s="27"/>
      <c r="N91" s="50"/>
    </row>
    <row r="92" spans="1:14" x14ac:dyDescent="0.25">
      <c r="A92" s="30" t="s">
        <v>152</v>
      </c>
      <c r="B92" s="49" t="s">
        <v>118</v>
      </c>
      <c r="C92" s="71"/>
      <c r="D92" s="71"/>
      <c r="E92" s="44"/>
      <c r="F92" s="78"/>
      <c r="G92" s="78"/>
      <c r="H92" s="27"/>
      <c r="L92" s="27"/>
      <c r="M92" s="27"/>
      <c r="N92" s="50"/>
    </row>
    <row r="93" spans="1:14" x14ac:dyDescent="0.25">
      <c r="A93" s="30" t="s">
        <v>153</v>
      </c>
      <c r="B93" s="74" t="s">
        <v>120</v>
      </c>
      <c r="C93" s="56">
        <v>16979.217919999999</v>
      </c>
      <c r="D93" s="56">
        <v>0</v>
      </c>
      <c r="E93" s="74"/>
      <c r="F93" s="62">
        <f>IF($C$100=0,"",IF(C93="[for completion]","",IF(C93="","",C93/$C$100)))</f>
        <v>0.37890123892391231</v>
      </c>
      <c r="G93" s="62">
        <f>IF($D$100=0,"",IF(D93="[Mark as ND1 if not relevant]","",IF(D93="","",D93/$D$100)))</f>
        <v>0</v>
      </c>
      <c r="H93" s="27"/>
      <c r="L93" s="27"/>
      <c r="M93" s="27"/>
      <c r="N93" s="50"/>
    </row>
    <row r="94" spans="1:14" x14ac:dyDescent="0.25">
      <c r="A94" s="30" t="s">
        <v>154</v>
      </c>
      <c r="B94" s="74" t="s">
        <v>122</v>
      </c>
      <c r="C94" s="56">
        <v>13489.364675000001</v>
      </c>
      <c r="D94" s="56">
        <v>16979.217919999999</v>
      </c>
      <c r="E94" s="74"/>
      <c r="F94" s="62">
        <f t="shared" ref="F94:F99" si="3">IF($C$100=0,"",IF(C94="[for completion]","",IF(C94="","",C94/$C$100)))</f>
        <v>0.30102311023604311</v>
      </c>
      <c r="G94" s="62">
        <f t="shared" ref="G94:G99" si="4">IF($D$100=0,"",IF(D94="[Mark as ND1 if not relevant]","",IF(D94="","",D94/$D$100)))</f>
        <v>0.37890123892391231</v>
      </c>
      <c r="H94" s="27"/>
      <c r="L94" s="27"/>
      <c r="M94" s="27"/>
      <c r="N94" s="50"/>
    </row>
    <row r="95" spans="1:14" x14ac:dyDescent="0.25">
      <c r="A95" s="30" t="s">
        <v>155</v>
      </c>
      <c r="B95" s="74" t="s">
        <v>124</v>
      </c>
      <c r="C95" s="56">
        <v>9206.5168749999993</v>
      </c>
      <c r="D95" s="56">
        <v>13489.364675000001</v>
      </c>
      <c r="E95" s="74"/>
      <c r="F95" s="62">
        <f t="shared" si="3"/>
        <v>0.20544884143352851</v>
      </c>
      <c r="G95" s="62">
        <f t="shared" si="4"/>
        <v>0.30102311023604311</v>
      </c>
      <c r="H95" s="27"/>
      <c r="L95" s="27"/>
      <c r="M95" s="27"/>
      <c r="N95" s="50"/>
    </row>
    <row r="96" spans="1:14" x14ac:dyDescent="0.25">
      <c r="A96" s="30" t="s">
        <v>156</v>
      </c>
      <c r="B96" s="74" t="s">
        <v>126</v>
      </c>
      <c r="C96" s="56">
        <v>1799</v>
      </c>
      <c r="D96" s="56">
        <v>9206.5168749999993</v>
      </c>
      <c r="E96" s="74"/>
      <c r="F96" s="62">
        <f t="shared" si="3"/>
        <v>4.0145743581110616E-2</v>
      </c>
      <c r="G96" s="62">
        <f t="shared" si="4"/>
        <v>0.20544884143352851</v>
      </c>
      <c r="H96" s="27"/>
      <c r="L96" s="27"/>
      <c r="M96" s="27"/>
      <c r="N96" s="50"/>
    </row>
    <row r="97" spans="1:14" x14ac:dyDescent="0.25">
      <c r="A97" s="30" t="s">
        <v>157</v>
      </c>
      <c r="B97" s="74" t="s">
        <v>128</v>
      </c>
      <c r="C97" s="56">
        <v>1498.5</v>
      </c>
      <c r="D97" s="56">
        <v>1799</v>
      </c>
      <c r="E97" s="74"/>
      <c r="F97" s="62">
        <f t="shared" si="3"/>
        <v>3.3439909258640495E-2</v>
      </c>
      <c r="G97" s="62">
        <f t="shared" si="4"/>
        <v>4.0145743581110616E-2</v>
      </c>
      <c r="H97" s="27"/>
      <c r="L97" s="27"/>
      <c r="M97" s="27"/>
    </row>
    <row r="98" spans="1:14" x14ac:dyDescent="0.25">
      <c r="A98" s="30" t="s">
        <v>158</v>
      </c>
      <c r="B98" s="74" t="s">
        <v>130</v>
      </c>
      <c r="C98" s="56">
        <v>1839.125</v>
      </c>
      <c r="D98" s="56">
        <v>3337.625</v>
      </c>
      <c r="E98" s="74"/>
      <c r="F98" s="62">
        <f t="shared" si="3"/>
        <v>4.1041156566764901E-2</v>
      </c>
      <c r="G98" s="62">
        <f t="shared" si="4"/>
        <v>7.4481065825405396E-2</v>
      </c>
      <c r="H98" s="27"/>
      <c r="L98" s="27"/>
      <c r="M98" s="27"/>
    </row>
    <row r="99" spans="1:14" x14ac:dyDescent="0.25">
      <c r="A99" s="30" t="s">
        <v>159</v>
      </c>
      <c r="B99" s="74" t="s">
        <v>132</v>
      </c>
      <c r="C99" s="56">
        <v>0</v>
      </c>
      <c r="D99" s="56">
        <v>0</v>
      </c>
      <c r="E99" s="74"/>
      <c r="F99" s="62">
        <f t="shared" si="3"/>
        <v>0</v>
      </c>
      <c r="G99" s="62">
        <f t="shared" si="4"/>
        <v>0</v>
      </c>
      <c r="H99" s="27"/>
      <c r="L99" s="27"/>
      <c r="M99" s="27"/>
    </row>
    <row r="100" spans="1:14" x14ac:dyDescent="0.25">
      <c r="A100" s="30" t="s">
        <v>160</v>
      </c>
      <c r="B100" s="75" t="s">
        <v>102</v>
      </c>
      <c r="C100" s="65">
        <f>SUM(C93:C99)</f>
        <v>44811.724470000001</v>
      </c>
      <c r="D100" s="65">
        <f>SUM(D93:D99)</f>
        <v>44811.724470000001</v>
      </c>
      <c r="E100" s="49"/>
      <c r="F100" s="66">
        <f>SUM(F93:F99)</f>
        <v>0.99999999999999978</v>
      </c>
      <c r="G100" s="66">
        <f>SUM(G93:G99)</f>
        <v>0.99999999999999978</v>
      </c>
      <c r="H100" s="27"/>
      <c r="L100" s="27"/>
      <c r="M100" s="27"/>
    </row>
    <row r="101" spans="1:14" outlineLevel="1" x14ac:dyDescent="0.25">
      <c r="A101" s="30" t="s">
        <v>161</v>
      </c>
      <c r="B101" s="76"/>
      <c r="C101" s="65"/>
      <c r="D101" s="65"/>
      <c r="E101" s="49"/>
      <c r="F101" s="62"/>
      <c r="G101" s="62"/>
      <c r="H101" s="27"/>
      <c r="L101" s="27"/>
      <c r="M101" s="27"/>
    </row>
    <row r="102" spans="1:14" outlineLevel="1" x14ac:dyDescent="0.25">
      <c r="A102" s="30" t="s">
        <v>162</v>
      </c>
      <c r="B102" s="76"/>
      <c r="C102" s="65"/>
      <c r="D102" s="65"/>
      <c r="E102" s="49"/>
      <c r="F102" s="62"/>
      <c r="G102" s="62"/>
      <c r="H102" s="27"/>
      <c r="L102" s="27"/>
      <c r="M102" s="27"/>
    </row>
    <row r="103" spans="1:14" outlineLevel="1" x14ac:dyDescent="0.25">
      <c r="A103" s="30" t="s">
        <v>163</v>
      </c>
      <c r="B103" s="76"/>
      <c r="C103" s="65"/>
      <c r="D103" s="65"/>
      <c r="E103" s="49"/>
      <c r="F103" s="62"/>
      <c r="G103" s="62"/>
      <c r="H103" s="27"/>
      <c r="L103" s="27"/>
      <c r="M103" s="27"/>
    </row>
    <row r="104" spans="1:14" outlineLevel="1" x14ac:dyDescent="0.25">
      <c r="A104" s="30" t="s">
        <v>164</v>
      </c>
      <c r="B104" s="76"/>
      <c r="C104" s="65"/>
      <c r="D104" s="65"/>
      <c r="E104" s="49"/>
      <c r="F104" s="62"/>
      <c r="G104" s="62"/>
      <c r="H104" s="27"/>
      <c r="L104" s="27"/>
      <c r="M104" s="27"/>
    </row>
    <row r="105" spans="1:14" outlineLevel="1" x14ac:dyDescent="0.25">
      <c r="A105" s="30" t="s">
        <v>165</v>
      </c>
      <c r="B105" s="76"/>
      <c r="C105" s="65"/>
      <c r="D105" s="65"/>
      <c r="E105" s="49"/>
      <c r="F105" s="62"/>
      <c r="G105" s="62"/>
      <c r="H105" s="27"/>
      <c r="L105" s="27"/>
      <c r="M105" s="27"/>
    </row>
    <row r="106" spans="1:14" outlineLevel="1" x14ac:dyDescent="0.25">
      <c r="A106" s="30" t="s">
        <v>166</v>
      </c>
      <c r="B106" s="76"/>
      <c r="C106" s="61"/>
      <c r="D106" s="61"/>
      <c r="E106" s="49"/>
      <c r="F106" s="63"/>
      <c r="G106" s="63"/>
      <c r="H106" s="27"/>
      <c r="L106" s="27"/>
      <c r="M106" s="27"/>
    </row>
    <row r="107" spans="1:14" outlineLevel="1" x14ac:dyDescent="0.25">
      <c r="A107" s="30" t="s">
        <v>167</v>
      </c>
      <c r="B107" s="76"/>
      <c r="C107" s="61"/>
      <c r="D107" s="61"/>
      <c r="E107" s="49"/>
      <c r="F107" s="63"/>
      <c r="G107" s="63"/>
      <c r="H107" s="27"/>
      <c r="L107" s="27"/>
      <c r="M107" s="27"/>
    </row>
    <row r="108" spans="1:14" outlineLevel="1" x14ac:dyDescent="0.25">
      <c r="A108" s="30" t="s">
        <v>168</v>
      </c>
      <c r="B108" s="75"/>
      <c r="C108" s="61"/>
      <c r="D108" s="61"/>
      <c r="E108" s="49"/>
      <c r="F108" s="63"/>
      <c r="G108" s="63"/>
      <c r="H108" s="27"/>
      <c r="L108" s="27"/>
      <c r="M108" s="27"/>
    </row>
    <row r="109" spans="1:14" outlineLevel="1" x14ac:dyDescent="0.25">
      <c r="A109" s="30" t="s">
        <v>169</v>
      </c>
      <c r="B109" s="76"/>
      <c r="C109" s="61"/>
      <c r="D109" s="61"/>
      <c r="E109" s="49"/>
      <c r="F109" s="63"/>
      <c r="G109" s="63"/>
      <c r="H109" s="27"/>
      <c r="L109" s="27"/>
      <c r="M109" s="27"/>
    </row>
    <row r="110" spans="1:14" outlineLevel="1" x14ac:dyDescent="0.25">
      <c r="A110" s="30" t="s">
        <v>170</v>
      </c>
      <c r="B110" s="76"/>
      <c r="C110" s="61"/>
      <c r="D110" s="61"/>
      <c r="E110" s="49"/>
      <c r="F110" s="63"/>
      <c r="G110" s="63"/>
      <c r="H110" s="27"/>
      <c r="L110" s="27"/>
      <c r="M110" s="27"/>
    </row>
    <row r="111" spans="1:14" ht="15" customHeight="1" x14ac:dyDescent="0.25">
      <c r="A111" s="52"/>
      <c r="B111" s="80" t="s">
        <v>171</v>
      </c>
      <c r="C111" s="55" t="s">
        <v>172</v>
      </c>
      <c r="D111" s="55" t="s">
        <v>173</v>
      </c>
      <c r="E111" s="54"/>
      <c r="F111" s="55" t="s">
        <v>174</v>
      </c>
      <c r="G111" s="55" t="s">
        <v>175</v>
      </c>
      <c r="H111" s="27"/>
      <c r="L111" s="27"/>
      <c r="M111" s="27"/>
    </row>
    <row r="112" spans="1:14" s="81" customFormat="1" x14ac:dyDescent="0.25">
      <c r="A112" s="30" t="s">
        <v>176</v>
      </c>
      <c r="B112" s="49" t="s">
        <v>177</v>
      </c>
      <c r="C112" s="56">
        <v>0</v>
      </c>
      <c r="D112" s="56" t="s">
        <v>116</v>
      </c>
      <c r="E112" s="63"/>
      <c r="F112" s="62">
        <f>IF($C$129=0,"",IF(C112="[for completion]","",IF(C112="","",C112/$C$129)))</f>
        <v>0</v>
      </c>
      <c r="G112" s="62" t="str">
        <f>IF($D$129=0,"",IF(D112="[for completion]","",IF(D112="","",D112/$D$129)))</f>
        <v/>
      </c>
      <c r="I112" s="30"/>
      <c r="J112" s="30"/>
      <c r="K112" s="30"/>
      <c r="L112" s="27" t="s">
        <v>178</v>
      </c>
      <c r="M112" s="27"/>
      <c r="N112" s="27"/>
    </row>
    <row r="113" spans="1:14" s="81" customFormat="1" x14ac:dyDescent="0.25">
      <c r="A113" s="30" t="s">
        <v>179</v>
      </c>
      <c r="B113" s="49" t="s">
        <v>180</v>
      </c>
      <c r="C113" s="56">
        <v>0</v>
      </c>
      <c r="D113" s="56" t="s">
        <v>116</v>
      </c>
      <c r="E113" s="63"/>
      <c r="F113" s="62">
        <f t="shared" ref="F113:F128" si="5">IF($C$129=0,"",IF(C113="[for completion]","",IF(C113="","",C113/$C$129)))</f>
        <v>0</v>
      </c>
      <c r="G113" s="62" t="str">
        <f t="shared" ref="G113:G128" si="6">IF($D$129=0,"",IF(D113="[for completion]","",IF(D113="","",D113/$D$129)))</f>
        <v/>
      </c>
      <c r="I113" s="30"/>
      <c r="J113" s="30"/>
      <c r="K113" s="30"/>
      <c r="L113" s="49" t="s">
        <v>180</v>
      </c>
      <c r="M113" s="27"/>
      <c r="N113" s="27"/>
    </row>
    <row r="114" spans="1:14" s="81" customFormat="1" x14ac:dyDescent="0.25">
      <c r="A114" s="30" t="s">
        <v>181</v>
      </c>
      <c r="B114" s="49" t="s">
        <v>182</v>
      </c>
      <c r="C114" s="56">
        <v>0</v>
      </c>
      <c r="D114" s="56" t="s">
        <v>116</v>
      </c>
      <c r="E114" s="63"/>
      <c r="F114" s="62">
        <f t="shared" si="5"/>
        <v>0</v>
      </c>
      <c r="G114" s="62" t="str">
        <f t="shared" si="6"/>
        <v/>
      </c>
      <c r="I114" s="30"/>
      <c r="J114" s="30"/>
      <c r="K114" s="30"/>
      <c r="L114" s="49" t="s">
        <v>182</v>
      </c>
      <c r="M114" s="27"/>
      <c r="N114" s="27"/>
    </row>
    <row r="115" spans="1:14" s="81" customFormat="1" x14ac:dyDescent="0.25">
      <c r="A115" s="30" t="s">
        <v>183</v>
      </c>
      <c r="B115" s="49" t="s">
        <v>18</v>
      </c>
      <c r="C115" s="56">
        <f>C38</f>
        <v>71242.767330090079</v>
      </c>
      <c r="D115" s="56" t="s">
        <v>116</v>
      </c>
      <c r="E115" s="63"/>
      <c r="F115" s="62">
        <f t="shared" si="5"/>
        <v>1</v>
      </c>
      <c r="G115" s="62" t="str">
        <f t="shared" si="6"/>
        <v/>
      </c>
      <c r="I115" s="30"/>
      <c r="J115" s="30"/>
      <c r="K115" s="30"/>
      <c r="L115" s="49" t="s">
        <v>18</v>
      </c>
      <c r="M115" s="27"/>
      <c r="N115" s="27"/>
    </row>
    <row r="116" spans="1:14" s="81" customFormat="1" x14ac:dyDescent="0.25">
      <c r="A116" s="30" t="s">
        <v>184</v>
      </c>
      <c r="B116" s="49" t="s">
        <v>185</v>
      </c>
      <c r="C116" s="56">
        <v>0</v>
      </c>
      <c r="D116" s="56" t="s">
        <v>116</v>
      </c>
      <c r="E116" s="63"/>
      <c r="F116" s="62">
        <f t="shared" si="5"/>
        <v>0</v>
      </c>
      <c r="G116" s="62" t="str">
        <f t="shared" si="6"/>
        <v/>
      </c>
      <c r="I116" s="30"/>
      <c r="J116" s="30"/>
      <c r="K116" s="30"/>
      <c r="L116" s="49" t="s">
        <v>185</v>
      </c>
      <c r="M116" s="27"/>
      <c r="N116" s="27"/>
    </row>
    <row r="117" spans="1:14" s="81" customFormat="1" x14ac:dyDescent="0.25">
      <c r="A117" s="30" t="s">
        <v>186</v>
      </c>
      <c r="B117" s="49" t="s">
        <v>187</v>
      </c>
      <c r="C117" s="56">
        <v>0</v>
      </c>
      <c r="D117" s="56" t="s">
        <v>116</v>
      </c>
      <c r="E117" s="49"/>
      <c r="F117" s="62">
        <f t="shared" si="5"/>
        <v>0</v>
      </c>
      <c r="G117" s="62" t="str">
        <f t="shared" si="6"/>
        <v/>
      </c>
      <c r="I117" s="30"/>
      <c r="J117" s="30"/>
      <c r="K117" s="30"/>
      <c r="L117" s="49" t="s">
        <v>187</v>
      </c>
      <c r="M117" s="27"/>
      <c r="N117" s="27"/>
    </row>
    <row r="118" spans="1:14" x14ac:dyDescent="0.25">
      <c r="A118" s="30" t="s">
        <v>188</v>
      </c>
      <c r="B118" s="49" t="s">
        <v>189</v>
      </c>
      <c r="C118" s="56">
        <v>0</v>
      </c>
      <c r="D118" s="56" t="s">
        <v>116</v>
      </c>
      <c r="E118" s="49"/>
      <c r="F118" s="62">
        <f t="shared" si="5"/>
        <v>0</v>
      </c>
      <c r="G118" s="62" t="str">
        <f t="shared" si="6"/>
        <v/>
      </c>
      <c r="L118" s="49" t="s">
        <v>189</v>
      </c>
      <c r="M118" s="27"/>
    </row>
    <row r="119" spans="1:14" x14ac:dyDescent="0.25">
      <c r="A119" s="30" t="s">
        <v>190</v>
      </c>
      <c r="B119" s="49" t="s">
        <v>191</v>
      </c>
      <c r="C119" s="56">
        <v>0</v>
      </c>
      <c r="D119" s="56" t="s">
        <v>116</v>
      </c>
      <c r="E119" s="49"/>
      <c r="F119" s="62">
        <f t="shared" si="5"/>
        <v>0</v>
      </c>
      <c r="G119" s="62" t="str">
        <f t="shared" si="6"/>
        <v/>
      </c>
      <c r="L119" s="49" t="s">
        <v>191</v>
      </c>
      <c r="M119" s="27"/>
    </row>
    <row r="120" spans="1:14" x14ac:dyDescent="0.25">
      <c r="A120" s="30" t="s">
        <v>192</v>
      </c>
      <c r="B120" s="49" t="s">
        <v>193</v>
      </c>
      <c r="C120" s="56">
        <v>0</v>
      </c>
      <c r="D120" s="56" t="s">
        <v>116</v>
      </c>
      <c r="E120" s="49"/>
      <c r="F120" s="62">
        <f t="shared" si="5"/>
        <v>0</v>
      </c>
      <c r="G120" s="62" t="str">
        <f t="shared" si="6"/>
        <v/>
      </c>
      <c r="L120" s="49" t="s">
        <v>193</v>
      </c>
      <c r="M120" s="27"/>
    </row>
    <row r="121" spans="1:14" x14ac:dyDescent="0.25">
      <c r="A121" s="30" t="s">
        <v>194</v>
      </c>
      <c r="B121" s="49" t="s">
        <v>195</v>
      </c>
      <c r="C121" s="56">
        <v>0</v>
      </c>
      <c r="D121" s="56" t="s">
        <v>116</v>
      </c>
      <c r="E121" s="49"/>
      <c r="F121" s="62">
        <f>IF($C$129=0,"",IF(C121="[for completion]","",IF(C121="","",C121/$C$129)))</f>
        <v>0</v>
      </c>
      <c r="G121" s="62" t="str">
        <f>IF($D$129=0,"",IF(D121="[for completion]","",IF(D121="","",D121/$D$129)))</f>
        <v/>
      </c>
      <c r="L121" s="49"/>
      <c r="M121" s="27"/>
    </row>
    <row r="122" spans="1:14" x14ac:dyDescent="0.25">
      <c r="A122" s="30" t="s">
        <v>196</v>
      </c>
      <c r="B122" s="49" t="s">
        <v>197</v>
      </c>
      <c r="C122" s="56">
        <v>0</v>
      </c>
      <c r="D122" s="56" t="s">
        <v>116</v>
      </c>
      <c r="E122" s="49"/>
      <c r="F122" s="62">
        <f t="shared" si="5"/>
        <v>0</v>
      </c>
      <c r="G122" s="62" t="str">
        <f t="shared" si="6"/>
        <v/>
      </c>
      <c r="L122" s="49" t="s">
        <v>197</v>
      </c>
      <c r="M122" s="27"/>
    </row>
    <row r="123" spans="1:14" x14ac:dyDescent="0.25">
      <c r="A123" s="30" t="s">
        <v>198</v>
      </c>
      <c r="B123" s="49" t="s">
        <v>199</v>
      </c>
      <c r="C123" s="56">
        <v>0</v>
      </c>
      <c r="D123" s="56" t="s">
        <v>116</v>
      </c>
      <c r="E123" s="49"/>
      <c r="F123" s="62">
        <f t="shared" si="5"/>
        <v>0</v>
      </c>
      <c r="G123" s="62" t="str">
        <f t="shared" si="6"/>
        <v/>
      </c>
      <c r="L123" s="49" t="s">
        <v>199</v>
      </c>
      <c r="M123" s="27"/>
    </row>
    <row r="124" spans="1:14" x14ac:dyDescent="0.25">
      <c r="A124" s="30" t="s">
        <v>200</v>
      </c>
      <c r="B124" s="74" t="s">
        <v>201</v>
      </c>
      <c r="C124" s="56">
        <v>0</v>
      </c>
      <c r="D124" s="56" t="s">
        <v>116</v>
      </c>
      <c r="E124" s="49"/>
      <c r="F124" s="62">
        <f t="shared" si="5"/>
        <v>0</v>
      </c>
      <c r="G124" s="62" t="str">
        <f t="shared" si="6"/>
        <v/>
      </c>
      <c r="L124" s="74" t="s">
        <v>201</v>
      </c>
      <c r="M124" s="27"/>
    </row>
    <row r="125" spans="1:14" x14ac:dyDescent="0.25">
      <c r="A125" s="30" t="s">
        <v>202</v>
      </c>
      <c r="B125" s="49" t="s">
        <v>203</v>
      </c>
      <c r="C125" s="56">
        <v>0</v>
      </c>
      <c r="D125" s="56" t="s">
        <v>116</v>
      </c>
      <c r="E125" s="49"/>
      <c r="F125" s="62">
        <f t="shared" si="5"/>
        <v>0</v>
      </c>
      <c r="G125" s="62" t="str">
        <f t="shared" si="6"/>
        <v/>
      </c>
      <c r="L125" s="49" t="s">
        <v>203</v>
      </c>
      <c r="M125" s="27"/>
    </row>
    <row r="126" spans="1:14" x14ac:dyDescent="0.25">
      <c r="A126" s="30" t="s">
        <v>204</v>
      </c>
      <c r="B126" s="49" t="s">
        <v>205</v>
      </c>
      <c r="C126" s="56">
        <v>0</v>
      </c>
      <c r="D126" s="56" t="s">
        <v>116</v>
      </c>
      <c r="E126" s="49"/>
      <c r="F126" s="62">
        <f t="shared" si="5"/>
        <v>0</v>
      </c>
      <c r="G126" s="62" t="str">
        <f t="shared" si="6"/>
        <v/>
      </c>
      <c r="H126" s="50"/>
      <c r="L126" s="49" t="s">
        <v>205</v>
      </c>
      <c r="M126" s="27"/>
    </row>
    <row r="127" spans="1:14" x14ac:dyDescent="0.25">
      <c r="A127" s="30" t="s">
        <v>206</v>
      </c>
      <c r="B127" s="49" t="s">
        <v>207</v>
      </c>
      <c r="C127" s="56">
        <v>0</v>
      </c>
      <c r="D127" s="56" t="s">
        <v>116</v>
      </c>
      <c r="E127" s="49"/>
      <c r="F127" s="62">
        <f>IF($C$129=0,"",IF(C127="[for completion]","",IF(C127="","",C127/$C$129)))</f>
        <v>0</v>
      </c>
      <c r="G127" s="62" t="str">
        <f>IF($D$129=0,"",IF(D127="[for completion]","",IF(D127="","",D127/$D$129)))</f>
        <v/>
      </c>
      <c r="H127" s="27"/>
      <c r="L127" s="49" t="s">
        <v>207</v>
      </c>
      <c r="M127" s="27"/>
    </row>
    <row r="128" spans="1:14" x14ac:dyDescent="0.25">
      <c r="A128" s="30" t="s">
        <v>208</v>
      </c>
      <c r="B128" s="49" t="s">
        <v>100</v>
      </c>
      <c r="C128" s="56">
        <v>0</v>
      </c>
      <c r="D128" s="56" t="s">
        <v>116</v>
      </c>
      <c r="E128" s="49"/>
      <c r="F128" s="62">
        <f t="shared" si="5"/>
        <v>0</v>
      </c>
      <c r="G128" s="62" t="str">
        <f t="shared" si="6"/>
        <v/>
      </c>
      <c r="H128" s="27"/>
      <c r="L128" s="27"/>
      <c r="M128" s="27"/>
    </row>
    <row r="129" spans="1:14" x14ac:dyDescent="0.25">
      <c r="A129" s="30" t="s">
        <v>209</v>
      </c>
      <c r="B129" s="75" t="s">
        <v>102</v>
      </c>
      <c r="C129" s="56">
        <f>SUM(C112:C128)</f>
        <v>71242.767330090079</v>
      </c>
      <c r="D129" s="56">
        <f>SUM(D112:D128)</f>
        <v>0</v>
      </c>
      <c r="E129" s="49"/>
      <c r="F129" s="59">
        <f>SUM(F112:F128)</f>
        <v>1</v>
      </c>
      <c r="G129" s="59">
        <f>SUM(G112:G128)</f>
        <v>0</v>
      </c>
      <c r="H129" s="27"/>
      <c r="L129" s="27"/>
      <c r="M129" s="27"/>
    </row>
    <row r="130" spans="1:14" outlineLevel="1" x14ac:dyDescent="0.25">
      <c r="A130" s="30" t="s">
        <v>210</v>
      </c>
      <c r="B130" s="67"/>
      <c r="C130" s="56"/>
      <c r="D130" s="56"/>
      <c r="E130" s="49"/>
      <c r="F130" s="62" t="str">
        <f>IF($C$129=0,"",IF(C130="[for completion]","",IF(C130="","",C130/$C$129)))</f>
        <v/>
      </c>
      <c r="G130" s="62" t="str">
        <f>IF($D$129=0,"",IF(D130="[for completion]","",IF(D130="","",D130/$D$129)))</f>
        <v/>
      </c>
      <c r="H130" s="27"/>
      <c r="L130" s="27"/>
      <c r="M130" s="27"/>
    </row>
    <row r="131" spans="1:14" outlineLevel="1" x14ac:dyDescent="0.25">
      <c r="A131" s="30" t="s">
        <v>211</v>
      </c>
      <c r="B131" s="67"/>
      <c r="C131" s="56"/>
      <c r="D131" s="56"/>
      <c r="E131" s="49"/>
      <c r="F131" s="62"/>
      <c r="G131" s="62" t="str">
        <f t="shared" ref="G131:G136" si="7">IF($D$129=0,"",IF(D131="[for completion]","",D131/$D$129))</f>
        <v/>
      </c>
      <c r="H131" s="27"/>
      <c r="L131" s="27"/>
      <c r="M131" s="27"/>
    </row>
    <row r="132" spans="1:14" outlineLevel="1" x14ac:dyDescent="0.25">
      <c r="A132" s="30" t="s">
        <v>212</v>
      </c>
      <c r="B132" s="67"/>
      <c r="C132" s="56"/>
      <c r="D132" s="56"/>
      <c r="E132" s="49"/>
      <c r="F132" s="62"/>
      <c r="G132" s="62" t="str">
        <f t="shared" si="7"/>
        <v/>
      </c>
      <c r="H132" s="27"/>
      <c r="L132" s="27"/>
      <c r="M132" s="27"/>
    </row>
    <row r="133" spans="1:14" outlineLevel="1" x14ac:dyDescent="0.25">
      <c r="A133" s="30" t="s">
        <v>213</v>
      </c>
      <c r="B133" s="67"/>
      <c r="C133" s="56"/>
      <c r="D133" s="56"/>
      <c r="E133" s="49"/>
      <c r="F133" s="62"/>
      <c r="G133" s="62" t="str">
        <f t="shared" si="7"/>
        <v/>
      </c>
      <c r="H133" s="27"/>
      <c r="L133" s="27"/>
      <c r="M133" s="27"/>
    </row>
    <row r="134" spans="1:14" outlineLevel="1" x14ac:dyDescent="0.25">
      <c r="A134" s="30" t="s">
        <v>214</v>
      </c>
      <c r="B134" s="67"/>
      <c r="C134" s="56"/>
      <c r="D134" s="56"/>
      <c r="E134" s="49"/>
      <c r="F134" s="62"/>
      <c r="G134" s="62" t="str">
        <f t="shared" si="7"/>
        <v/>
      </c>
      <c r="H134" s="27"/>
      <c r="L134" s="27"/>
      <c r="M134" s="27"/>
    </row>
    <row r="135" spans="1:14" outlineLevel="1" x14ac:dyDescent="0.25">
      <c r="A135" s="30" t="s">
        <v>215</v>
      </c>
      <c r="B135" s="67"/>
      <c r="C135" s="56"/>
      <c r="D135" s="56"/>
      <c r="E135" s="49"/>
      <c r="F135" s="62"/>
      <c r="G135" s="62" t="str">
        <f t="shared" si="7"/>
        <v/>
      </c>
      <c r="H135" s="27"/>
      <c r="L135" s="27"/>
      <c r="M135" s="27"/>
    </row>
    <row r="136" spans="1:14" outlineLevel="1" x14ac:dyDescent="0.25">
      <c r="A136" s="30" t="s">
        <v>216</v>
      </c>
      <c r="B136" s="67"/>
      <c r="C136" s="56"/>
      <c r="D136" s="56"/>
      <c r="E136" s="49"/>
      <c r="F136" s="62"/>
      <c r="G136" s="62" t="str">
        <f t="shared" si="7"/>
        <v/>
      </c>
      <c r="H136" s="27"/>
      <c r="L136" s="27"/>
      <c r="M136" s="27"/>
    </row>
    <row r="137" spans="1:14" ht="15" customHeight="1" x14ac:dyDescent="0.25">
      <c r="A137" s="52"/>
      <c r="B137" s="53" t="s">
        <v>217</v>
      </c>
      <c r="C137" s="55" t="s">
        <v>172</v>
      </c>
      <c r="D137" s="55" t="s">
        <v>173</v>
      </c>
      <c r="E137" s="54"/>
      <c r="F137" s="55" t="s">
        <v>174</v>
      </c>
      <c r="G137" s="55" t="s">
        <v>175</v>
      </c>
      <c r="H137" s="27"/>
      <c r="L137" s="27"/>
      <c r="M137" s="27"/>
    </row>
    <row r="138" spans="1:14" s="81" customFormat="1" x14ac:dyDescent="0.25">
      <c r="A138" s="30" t="s">
        <v>218</v>
      </c>
      <c r="B138" s="49" t="s">
        <v>177</v>
      </c>
      <c r="C138" s="56">
        <v>15825.299675</v>
      </c>
      <c r="D138" s="56" t="s">
        <v>116</v>
      </c>
      <c r="E138" s="63"/>
      <c r="F138" s="62">
        <f>IF($C$155=0,"",IF(C138="[for completion]","",IF(C138="","",C138/$C$155)))</f>
        <v>0.35315087428948477</v>
      </c>
      <c r="G138" s="62" t="str">
        <f>IF($D$155=0,"",IF(D138="[for completion]","",IF(D138="","",D138/$D$155)))</f>
        <v/>
      </c>
      <c r="H138" s="27"/>
      <c r="I138" s="30"/>
      <c r="J138" s="30"/>
      <c r="K138" s="30"/>
      <c r="L138" s="27"/>
      <c r="M138" s="27"/>
      <c r="N138" s="27"/>
    </row>
    <row r="139" spans="1:14" s="81" customFormat="1" x14ac:dyDescent="0.25">
      <c r="A139" s="30" t="s">
        <v>219</v>
      </c>
      <c r="B139" s="49" t="s">
        <v>180</v>
      </c>
      <c r="C139" s="56">
        <v>1073.2518750000002</v>
      </c>
      <c r="D139" s="56" t="s">
        <v>116</v>
      </c>
      <c r="E139" s="63"/>
      <c r="F139" s="62">
        <f t="shared" ref="F139:F146" si="8">IF($C$155=0,"",IF(C139="[for completion]","",IF(C139="","",C139/$C$155)))</f>
        <v>2.3950247121565418E-2</v>
      </c>
      <c r="G139" s="62" t="str">
        <f t="shared" ref="G139:G146" si="9">IF($D$155=0,"",IF(D139="[for completion]","",IF(D139="","",D139/$D$155)))</f>
        <v/>
      </c>
      <c r="H139" s="27"/>
      <c r="I139" s="30"/>
      <c r="J139" s="30"/>
      <c r="K139" s="30"/>
      <c r="L139" s="27"/>
      <c r="M139" s="27"/>
      <c r="N139" s="27"/>
    </row>
    <row r="140" spans="1:14" s="81" customFormat="1" x14ac:dyDescent="0.25">
      <c r="A140" s="30" t="s">
        <v>220</v>
      </c>
      <c r="B140" s="49" t="s">
        <v>182</v>
      </c>
      <c r="C140" s="56">
        <v>0</v>
      </c>
      <c r="D140" s="56" t="s">
        <v>116</v>
      </c>
      <c r="E140" s="63"/>
      <c r="F140" s="62">
        <f t="shared" si="8"/>
        <v>0</v>
      </c>
      <c r="G140" s="62" t="str">
        <f t="shared" si="9"/>
        <v/>
      </c>
      <c r="H140" s="27"/>
      <c r="I140" s="30"/>
      <c r="J140" s="30"/>
      <c r="K140" s="30"/>
      <c r="L140" s="27"/>
      <c r="M140" s="27"/>
      <c r="N140" s="27"/>
    </row>
    <row r="141" spans="1:14" s="81" customFormat="1" x14ac:dyDescent="0.25">
      <c r="A141" s="30" t="s">
        <v>221</v>
      </c>
      <c r="B141" s="49" t="s">
        <v>18</v>
      </c>
      <c r="C141" s="56">
        <v>13750</v>
      </c>
      <c r="D141" s="56" t="s">
        <v>116</v>
      </c>
      <c r="E141" s="63"/>
      <c r="F141" s="62">
        <f t="shared" si="8"/>
        <v>0.3068393408784163</v>
      </c>
      <c r="G141" s="62" t="str">
        <f t="shared" si="9"/>
        <v/>
      </c>
      <c r="H141" s="27"/>
      <c r="I141" s="30"/>
      <c r="J141" s="30"/>
      <c r="K141" s="30"/>
      <c r="L141" s="27"/>
      <c r="M141" s="27"/>
      <c r="N141" s="27"/>
    </row>
    <row r="142" spans="1:14" s="81" customFormat="1" x14ac:dyDescent="0.25">
      <c r="A142" s="30" t="s">
        <v>222</v>
      </c>
      <c r="B142" s="49" t="s">
        <v>185</v>
      </c>
      <c r="C142" s="56">
        <v>0</v>
      </c>
      <c r="D142" s="56" t="s">
        <v>116</v>
      </c>
      <c r="E142" s="63"/>
      <c r="F142" s="62">
        <f t="shared" si="8"/>
        <v>0</v>
      </c>
      <c r="G142" s="62" t="str">
        <f t="shared" si="9"/>
        <v/>
      </c>
      <c r="H142" s="27"/>
      <c r="I142" s="30"/>
      <c r="J142" s="30"/>
      <c r="K142" s="30"/>
      <c r="L142" s="27"/>
      <c r="M142" s="27"/>
      <c r="N142" s="27"/>
    </row>
    <row r="143" spans="1:14" s="81" customFormat="1" x14ac:dyDescent="0.25">
      <c r="A143" s="30" t="s">
        <v>223</v>
      </c>
      <c r="B143" s="49" t="s">
        <v>187</v>
      </c>
      <c r="C143" s="56">
        <v>0</v>
      </c>
      <c r="D143" s="56" t="s">
        <v>116</v>
      </c>
      <c r="E143" s="49"/>
      <c r="F143" s="62">
        <f t="shared" si="8"/>
        <v>0</v>
      </c>
      <c r="G143" s="62" t="str">
        <f t="shared" si="9"/>
        <v/>
      </c>
      <c r="H143" s="27"/>
      <c r="I143" s="30"/>
      <c r="J143" s="30"/>
      <c r="K143" s="30"/>
      <c r="L143" s="27"/>
      <c r="M143" s="27"/>
      <c r="N143" s="27"/>
    </row>
    <row r="144" spans="1:14" x14ac:dyDescent="0.25">
      <c r="A144" s="30" t="s">
        <v>224</v>
      </c>
      <c r="B144" s="49" t="s">
        <v>189</v>
      </c>
      <c r="C144" s="56">
        <v>0</v>
      </c>
      <c r="D144" s="56" t="s">
        <v>116</v>
      </c>
      <c r="E144" s="49"/>
      <c r="F144" s="62">
        <f t="shared" si="8"/>
        <v>0</v>
      </c>
      <c r="G144" s="62" t="str">
        <f t="shared" si="9"/>
        <v/>
      </c>
      <c r="H144" s="27"/>
      <c r="L144" s="27"/>
      <c r="M144" s="27"/>
    </row>
    <row r="145" spans="1:14" x14ac:dyDescent="0.25">
      <c r="A145" s="30" t="s">
        <v>225</v>
      </c>
      <c r="B145" s="49" t="s">
        <v>191</v>
      </c>
      <c r="C145" s="56">
        <v>4685.8579200000004</v>
      </c>
      <c r="D145" s="56" t="s">
        <v>116</v>
      </c>
      <c r="E145" s="49"/>
      <c r="F145" s="62">
        <f t="shared" si="8"/>
        <v>0.1045676767725605</v>
      </c>
      <c r="G145" s="62" t="str">
        <f t="shared" si="9"/>
        <v/>
      </c>
      <c r="H145" s="27"/>
      <c r="L145" s="27"/>
      <c r="M145" s="27"/>
      <c r="N145" s="50"/>
    </row>
    <row r="146" spans="1:14" x14ac:dyDescent="0.25">
      <c r="A146" s="30" t="s">
        <v>226</v>
      </c>
      <c r="B146" s="49" t="s">
        <v>193</v>
      </c>
      <c r="C146" s="56">
        <v>0</v>
      </c>
      <c r="D146" s="56" t="s">
        <v>116</v>
      </c>
      <c r="E146" s="49"/>
      <c r="F146" s="62">
        <f t="shared" si="8"/>
        <v>0</v>
      </c>
      <c r="G146" s="62" t="str">
        <f t="shared" si="9"/>
        <v/>
      </c>
      <c r="H146" s="27"/>
      <c r="L146" s="27"/>
      <c r="M146" s="27"/>
      <c r="N146" s="50"/>
    </row>
    <row r="147" spans="1:14" x14ac:dyDescent="0.25">
      <c r="A147" s="30" t="s">
        <v>227</v>
      </c>
      <c r="B147" s="49" t="s">
        <v>195</v>
      </c>
      <c r="C147" s="56">
        <v>0</v>
      </c>
      <c r="D147" s="56" t="s">
        <v>116</v>
      </c>
      <c r="E147" s="49"/>
      <c r="F147" s="62">
        <f>IF($C$155=0,"",IF(C147="[for completion]","",IF(C147="","",C147/$C$155)))</f>
        <v>0</v>
      </c>
      <c r="G147" s="62" t="str">
        <f>IF($D$155=0,"",IF(D147="[for completion]","",IF(D147="","",D147/$D$155)))</f>
        <v/>
      </c>
      <c r="H147" s="27"/>
      <c r="L147" s="27"/>
      <c r="M147" s="27"/>
      <c r="N147" s="50"/>
    </row>
    <row r="148" spans="1:14" x14ac:dyDescent="0.25">
      <c r="A148" s="30" t="s">
        <v>228</v>
      </c>
      <c r="B148" s="49" t="s">
        <v>197</v>
      </c>
      <c r="C148" s="56">
        <v>0</v>
      </c>
      <c r="D148" s="56" t="s">
        <v>116</v>
      </c>
      <c r="E148" s="49"/>
      <c r="F148" s="62">
        <f t="shared" ref="F148:F154" si="10">IF($C$155=0,"",IF(C148="[for completion]","",IF(C148="","",C148/$C$155)))</f>
        <v>0</v>
      </c>
      <c r="G148" s="62" t="str">
        <f t="shared" ref="G148:G154" si="11">IF($D$155=0,"",IF(D148="[for completion]","",IF(D148="","",D148/$D$155)))</f>
        <v/>
      </c>
      <c r="H148" s="27"/>
      <c r="L148" s="27"/>
      <c r="M148" s="27"/>
      <c r="N148" s="50"/>
    </row>
    <row r="149" spans="1:14" x14ac:dyDescent="0.25">
      <c r="A149" s="30" t="s">
        <v>229</v>
      </c>
      <c r="B149" s="49" t="s">
        <v>199</v>
      </c>
      <c r="C149" s="56">
        <v>0</v>
      </c>
      <c r="D149" s="56" t="s">
        <v>116</v>
      </c>
      <c r="E149" s="49"/>
      <c r="F149" s="62">
        <f t="shared" si="10"/>
        <v>0</v>
      </c>
      <c r="G149" s="62" t="str">
        <f t="shared" si="11"/>
        <v/>
      </c>
      <c r="H149" s="27"/>
      <c r="L149" s="27"/>
      <c r="M149" s="27"/>
      <c r="N149" s="50"/>
    </row>
    <row r="150" spans="1:14" x14ac:dyDescent="0.25">
      <c r="A150" s="30" t="s">
        <v>230</v>
      </c>
      <c r="B150" s="74" t="s">
        <v>201</v>
      </c>
      <c r="C150" s="56">
        <v>0</v>
      </c>
      <c r="D150" s="56" t="s">
        <v>116</v>
      </c>
      <c r="E150" s="49"/>
      <c r="F150" s="62">
        <f t="shared" si="10"/>
        <v>0</v>
      </c>
      <c r="G150" s="62" t="str">
        <f t="shared" si="11"/>
        <v/>
      </c>
      <c r="H150" s="27"/>
      <c r="L150" s="27"/>
      <c r="M150" s="27"/>
      <c r="N150" s="50"/>
    </row>
    <row r="151" spans="1:14" x14ac:dyDescent="0.25">
      <c r="A151" s="30" t="s">
        <v>231</v>
      </c>
      <c r="B151" s="49" t="s">
        <v>203</v>
      </c>
      <c r="C151" s="56">
        <v>0</v>
      </c>
      <c r="D151" s="56" t="s">
        <v>116</v>
      </c>
      <c r="E151" s="49"/>
      <c r="F151" s="62">
        <f t="shared" si="10"/>
        <v>0</v>
      </c>
      <c r="G151" s="62" t="str">
        <f t="shared" si="11"/>
        <v/>
      </c>
      <c r="H151" s="27"/>
      <c r="L151" s="27"/>
      <c r="M151" s="27"/>
      <c r="N151" s="50"/>
    </row>
    <row r="152" spans="1:14" x14ac:dyDescent="0.25">
      <c r="A152" s="30" t="s">
        <v>232</v>
      </c>
      <c r="B152" s="49" t="s">
        <v>205</v>
      </c>
      <c r="C152" s="56">
        <v>0</v>
      </c>
      <c r="D152" s="56" t="s">
        <v>116</v>
      </c>
      <c r="E152" s="49"/>
      <c r="F152" s="62">
        <f t="shared" si="10"/>
        <v>0</v>
      </c>
      <c r="G152" s="62" t="str">
        <f t="shared" si="11"/>
        <v/>
      </c>
      <c r="H152" s="27"/>
      <c r="L152" s="27"/>
      <c r="M152" s="27"/>
      <c r="N152" s="50"/>
    </row>
    <row r="153" spans="1:14" x14ac:dyDescent="0.25">
      <c r="A153" s="30" t="s">
        <v>233</v>
      </c>
      <c r="B153" s="49" t="s">
        <v>207</v>
      </c>
      <c r="C153" s="56">
        <v>9477.3150000000005</v>
      </c>
      <c r="D153" s="56" t="s">
        <v>116</v>
      </c>
      <c r="E153" s="49"/>
      <c r="F153" s="62">
        <f t="shared" si="10"/>
        <v>0.21149186093797295</v>
      </c>
      <c r="G153" s="62" t="str">
        <f t="shared" si="11"/>
        <v/>
      </c>
      <c r="H153" s="27"/>
      <c r="L153" s="27"/>
      <c r="M153" s="27"/>
      <c r="N153" s="50"/>
    </row>
    <row r="154" spans="1:14" x14ac:dyDescent="0.25">
      <c r="A154" s="30" t="s">
        <v>234</v>
      </c>
      <c r="B154" s="49" t="s">
        <v>100</v>
      </c>
      <c r="C154" s="56">
        <v>0</v>
      </c>
      <c r="D154" s="56" t="s">
        <v>116</v>
      </c>
      <c r="E154" s="49"/>
      <c r="F154" s="62">
        <f t="shared" si="10"/>
        <v>0</v>
      </c>
      <c r="G154" s="62" t="str">
        <f t="shared" si="11"/>
        <v/>
      </c>
      <c r="H154" s="27"/>
      <c r="L154" s="27"/>
      <c r="M154" s="27"/>
      <c r="N154" s="50"/>
    </row>
    <row r="155" spans="1:14" x14ac:dyDescent="0.25">
      <c r="A155" s="30" t="s">
        <v>235</v>
      </c>
      <c r="B155" s="75" t="s">
        <v>102</v>
      </c>
      <c r="C155" s="56">
        <f>SUM(C138:C154)</f>
        <v>44811.724470000001</v>
      </c>
      <c r="D155" s="56">
        <f>SUM(D138:D154)</f>
        <v>0</v>
      </c>
      <c r="E155" s="49"/>
      <c r="F155" s="59">
        <f>SUM(F138:F154)</f>
        <v>1</v>
      </c>
      <c r="G155" s="59">
        <f>SUM(G138:G154)</f>
        <v>0</v>
      </c>
      <c r="H155" s="27"/>
      <c r="L155" s="27"/>
      <c r="M155" s="27"/>
      <c r="N155" s="50"/>
    </row>
    <row r="156" spans="1:14" outlineLevel="1" x14ac:dyDescent="0.25">
      <c r="A156" s="30" t="s">
        <v>236</v>
      </c>
      <c r="B156" s="67"/>
      <c r="C156" s="56"/>
      <c r="D156" s="56"/>
      <c r="E156" s="49"/>
      <c r="F156" s="62" t="str">
        <f>IF($C$155=0,"",IF(C156="[for completion]","",IF(C156="","",C156/$C$155)))</f>
        <v/>
      </c>
      <c r="G156" s="62" t="str">
        <f>IF($D$155=0,"",IF(D156="[for completion]","",IF(D156="","",D156/$D$155)))</f>
        <v/>
      </c>
      <c r="H156" s="27"/>
      <c r="L156" s="27"/>
      <c r="M156" s="27"/>
      <c r="N156" s="50"/>
    </row>
    <row r="157" spans="1:14" outlineLevel="1" x14ac:dyDescent="0.25">
      <c r="A157" s="30" t="s">
        <v>237</v>
      </c>
      <c r="B157" s="67"/>
      <c r="C157" s="56"/>
      <c r="D157" s="56"/>
      <c r="E157" s="49"/>
      <c r="F157" s="62" t="str">
        <f t="shared" ref="F157:F162" si="12">IF($C$155=0,"",IF(C157="[for completion]","",IF(C157="","",C157/$C$155)))</f>
        <v/>
      </c>
      <c r="G157" s="62" t="str">
        <f t="shared" ref="G157:G162" si="13">IF($D$155=0,"",IF(D157="[for completion]","",IF(D157="","",D157/$D$155)))</f>
        <v/>
      </c>
      <c r="H157" s="27"/>
      <c r="L157" s="27"/>
      <c r="M157" s="27"/>
      <c r="N157" s="50"/>
    </row>
    <row r="158" spans="1:14" outlineLevel="1" x14ac:dyDescent="0.25">
      <c r="A158" s="30" t="s">
        <v>238</v>
      </c>
      <c r="B158" s="67"/>
      <c r="C158" s="56"/>
      <c r="D158" s="56"/>
      <c r="E158" s="49"/>
      <c r="F158" s="62" t="str">
        <f t="shared" si="12"/>
        <v/>
      </c>
      <c r="G158" s="62" t="str">
        <f t="shared" si="13"/>
        <v/>
      </c>
      <c r="H158" s="27"/>
      <c r="L158" s="27"/>
      <c r="M158" s="27"/>
      <c r="N158" s="50"/>
    </row>
    <row r="159" spans="1:14" outlineLevel="1" x14ac:dyDescent="0.25">
      <c r="A159" s="30" t="s">
        <v>239</v>
      </c>
      <c r="B159" s="67"/>
      <c r="C159" s="56"/>
      <c r="D159" s="56"/>
      <c r="E159" s="49"/>
      <c r="F159" s="62" t="str">
        <f t="shared" si="12"/>
        <v/>
      </c>
      <c r="G159" s="62" t="str">
        <f t="shared" si="13"/>
        <v/>
      </c>
      <c r="H159" s="27"/>
      <c r="L159" s="27"/>
      <c r="M159" s="27"/>
      <c r="N159" s="50"/>
    </row>
    <row r="160" spans="1:14" outlineLevel="1" x14ac:dyDescent="0.25">
      <c r="A160" s="30" t="s">
        <v>240</v>
      </c>
      <c r="B160" s="67"/>
      <c r="C160" s="56"/>
      <c r="D160" s="56"/>
      <c r="E160" s="49"/>
      <c r="F160" s="62" t="str">
        <f t="shared" si="12"/>
        <v/>
      </c>
      <c r="G160" s="62" t="str">
        <f t="shared" si="13"/>
        <v/>
      </c>
      <c r="H160" s="27"/>
      <c r="L160" s="27"/>
      <c r="M160" s="27"/>
      <c r="N160" s="50"/>
    </row>
    <row r="161" spans="1:14" outlineLevel="1" x14ac:dyDescent="0.25">
      <c r="A161" s="30" t="s">
        <v>241</v>
      </c>
      <c r="B161" s="67"/>
      <c r="C161" s="56"/>
      <c r="D161" s="56"/>
      <c r="E161" s="49"/>
      <c r="F161" s="62" t="str">
        <f t="shared" si="12"/>
        <v/>
      </c>
      <c r="G161" s="62" t="str">
        <f t="shared" si="13"/>
        <v/>
      </c>
      <c r="H161" s="27"/>
      <c r="L161" s="27"/>
      <c r="M161" s="27"/>
      <c r="N161" s="50"/>
    </row>
    <row r="162" spans="1:14" outlineLevel="1" x14ac:dyDescent="0.25">
      <c r="A162" s="30" t="s">
        <v>242</v>
      </c>
      <c r="B162" s="67"/>
      <c r="C162" s="56"/>
      <c r="D162" s="56"/>
      <c r="E162" s="49"/>
      <c r="F162" s="62" t="str">
        <f t="shared" si="12"/>
        <v/>
      </c>
      <c r="G162" s="62" t="str">
        <f t="shared" si="13"/>
        <v/>
      </c>
      <c r="H162" s="27"/>
      <c r="L162" s="27"/>
      <c r="M162" s="27"/>
      <c r="N162" s="50"/>
    </row>
    <row r="163" spans="1:14" ht="15" customHeight="1" x14ac:dyDescent="0.25">
      <c r="A163" s="52"/>
      <c r="B163" s="53" t="s">
        <v>243</v>
      </c>
      <c r="C163" s="58" t="s">
        <v>172</v>
      </c>
      <c r="D163" s="58" t="s">
        <v>173</v>
      </c>
      <c r="E163" s="54"/>
      <c r="F163" s="58" t="s">
        <v>174</v>
      </c>
      <c r="G163" s="58" t="s">
        <v>175</v>
      </c>
      <c r="H163" s="27"/>
      <c r="L163" s="27"/>
      <c r="M163" s="27"/>
      <c r="N163" s="50"/>
    </row>
    <row r="164" spans="1:14" x14ac:dyDescent="0.25">
      <c r="A164" s="30" t="s">
        <v>244</v>
      </c>
      <c r="B164" s="27" t="s">
        <v>245</v>
      </c>
      <c r="C164" s="56">
        <v>28713.282595000001</v>
      </c>
      <c r="D164" s="30" t="s">
        <v>116</v>
      </c>
      <c r="E164" s="82"/>
      <c r="F164" s="62">
        <f>IF($C$167=0,"",IF(C164="[for completion]","",IF(C164="","",C164/$C$167)))</f>
        <v>0.64075379679312749</v>
      </c>
      <c r="G164" s="62" t="str">
        <f>IF($D$167=0,"",IF(D164="[for completion]","",IF(D164="","",D164/$D$167)))</f>
        <v/>
      </c>
      <c r="H164" s="27"/>
      <c r="L164" s="27"/>
      <c r="M164" s="27"/>
      <c r="N164" s="50"/>
    </row>
    <row r="165" spans="1:14" x14ac:dyDescent="0.25">
      <c r="A165" s="30" t="s">
        <v>246</v>
      </c>
      <c r="B165" s="27" t="s">
        <v>247</v>
      </c>
      <c r="C165" s="56">
        <v>16098.441875</v>
      </c>
      <c r="D165" s="30" t="s">
        <v>116</v>
      </c>
      <c r="E165" s="82"/>
      <c r="F165" s="62">
        <f>IF($C$167=0,"",IF(C165="[for completion]","",IF(C165="","",C165/$C$167)))</f>
        <v>0.35924620320687251</v>
      </c>
      <c r="G165" s="62" t="str">
        <f>IF($D$167=0,"",IF(D165="[for completion]","",IF(D165="","",D165/$D$167)))</f>
        <v/>
      </c>
      <c r="H165" s="27"/>
      <c r="L165" s="27"/>
      <c r="M165" s="27"/>
      <c r="N165" s="50"/>
    </row>
    <row r="166" spans="1:14" x14ac:dyDescent="0.25">
      <c r="A166" s="30" t="s">
        <v>248</v>
      </c>
      <c r="B166" s="27" t="s">
        <v>100</v>
      </c>
      <c r="C166" s="56">
        <v>0</v>
      </c>
      <c r="D166" s="30" t="s">
        <v>116</v>
      </c>
      <c r="E166" s="82"/>
      <c r="F166" s="62">
        <f>IF($C$167=0,"",IF(C166="[for completion]","",IF(C166="","",C166/$C$167)))</f>
        <v>0</v>
      </c>
      <c r="G166" s="62" t="str">
        <f>IF($D$167=0,"",IF(D166="[for completion]","",IF(D166="","",D166/$D$167)))</f>
        <v/>
      </c>
      <c r="H166" s="27"/>
      <c r="L166" s="27"/>
      <c r="M166" s="27"/>
      <c r="N166" s="50"/>
    </row>
    <row r="167" spans="1:14" x14ac:dyDescent="0.25">
      <c r="A167" s="30" t="s">
        <v>249</v>
      </c>
      <c r="B167" s="83" t="s">
        <v>102</v>
      </c>
      <c r="C167" s="84">
        <f>SUM(C164:C166)</f>
        <v>44811.724470000001</v>
      </c>
      <c r="D167" s="84">
        <f>SUM(D164:D166)</f>
        <v>0</v>
      </c>
      <c r="E167" s="82"/>
      <c r="F167" s="85">
        <f>SUM(F164:F166)</f>
        <v>1</v>
      </c>
      <c r="G167" s="85">
        <f>SUM(G164:G166)</f>
        <v>0</v>
      </c>
      <c r="H167" s="27"/>
      <c r="L167" s="27"/>
      <c r="M167" s="27"/>
      <c r="N167" s="50"/>
    </row>
    <row r="168" spans="1:14" outlineLevel="1" x14ac:dyDescent="0.25">
      <c r="A168" s="30" t="s">
        <v>250</v>
      </c>
      <c r="B168" s="83"/>
      <c r="C168" s="84"/>
      <c r="D168" s="84"/>
      <c r="E168" s="82"/>
      <c r="F168" s="82"/>
      <c r="G168" s="74"/>
      <c r="H168" s="27"/>
      <c r="L168" s="27"/>
      <c r="M168" s="27"/>
      <c r="N168" s="50"/>
    </row>
    <row r="169" spans="1:14" outlineLevel="1" x14ac:dyDescent="0.25">
      <c r="A169" s="30" t="s">
        <v>251</v>
      </c>
      <c r="B169" s="83"/>
      <c r="C169" s="84"/>
      <c r="D169" s="84"/>
      <c r="E169" s="82"/>
      <c r="F169" s="82"/>
      <c r="G169" s="74"/>
      <c r="H169" s="27"/>
      <c r="L169" s="27"/>
      <c r="M169" s="27"/>
      <c r="N169" s="50"/>
    </row>
    <row r="170" spans="1:14" outlineLevel="1" x14ac:dyDescent="0.25">
      <c r="A170" s="30" t="s">
        <v>252</v>
      </c>
      <c r="B170" s="83"/>
      <c r="C170" s="84"/>
      <c r="D170" s="84"/>
      <c r="E170" s="82"/>
      <c r="F170" s="82"/>
      <c r="G170" s="74"/>
      <c r="H170" s="27"/>
      <c r="L170" s="27"/>
      <c r="M170" s="27"/>
      <c r="N170" s="50"/>
    </row>
    <row r="171" spans="1:14" outlineLevel="1" x14ac:dyDescent="0.25">
      <c r="A171" s="30" t="s">
        <v>253</v>
      </c>
      <c r="B171" s="83"/>
      <c r="C171" s="84"/>
      <c r="D171" s="84"/>
      <c r="E171" s="82"/>
      <c r="F171" s="82"/>
      <c r="G171" s="74"/>
      <c r="H171" s="27"/>
      <c r="L171" s="27"/>
      <c r="M171" s="27"/>
      <c r="N171" s="50"/>
    </row>
    <row r="172" spans="1:14" outlineLevel="1" x14ac:dyDescent="0.25">
      <c r="A172" s="30" t="s">
        <v>254</v>
      </c>
      <c r="B172" s="83"/>
      <c r="C172" s="84"/>
      <c r="D172" s="84"/>
      <c r="E172" s="82"/>
      <c r="F172" s="82"/>
      <c r="G172" s="74"/>
      <c r="H172" s="27"/>
      <c r="L172" s="27"/>
      <c r="M172" s="27"/>
      <c r="N172" s="50"/>
    </row>
    <row r="173" spans="1:14" ht="15" customHeight="1" x14ac:dyDescent="0.25">
      <c r="A173" s="52"/>
      <c r="B173" s="53" t="s">
        <v>255</v>
      </c>
      <c r="C173" s="52" t="s">
        <v>62</v>
      </c>
      <c r="D173" s="52"/>
      <c r="E173" s="54"/>
      <c r="F173" s="55" t="s">
        <v>256</v>
      </c>
      <c r="G173" s="55"/>
      <c r="H173" s="27"/>
      <c r="L173" s="27"/>
      <c r="M173" s="27"/>
      <c r="N173" s="50"/>
    </row>
    <row r="174" spans="1:14" ht="15" customHeight="1" x14ac:dyDescent="0.25">
      <c r="A174" s="30" t="s">
        <v>257</v>
      </c>
      <c r="B174" s="49" t="s">
        <v>258</v>
      </c>
      <c r="C174" s="56">
        <v>0</v>
      </c>
      <c r="D174" s="44"/>
      <c r="E174" s="36"/>
      <c r="F174" s="62" t="str">
        <f>IF($C$179=0,"",IF(C174="[for completion]","",C174/$C$179))</f>
        <v/>
      </c>
      <c r="G174" s="63"/>
      <c r="H174" s="27"/>
      <c r="L174" s="27"/>
      <c r="M174" s="27"/>
      <c r="N174" s="50"/>
    </row>
    <row r="175" spans="1:14" ht="30.75" customHeight="1" x14ac:dyDescent="0.25">
      <c r="A175" s="30" t="s">
        <v>259</v>
      </c>
      <c r="B175" s="49" t="s">
        <v>260</v>
      </c>
      <c r="C175" s="56">
        <v>0</v>
      </c>
      <c r="E175" s="69"/>
      <c r="F175" s="62" t="str">
        <f>IF($C$179=0,"",IF(C175="[for completion]","",C175/$C$179))</f>
        <v/>
      </c>
      <c r="G175" s="63"/>
      <c r="H175" s="27"/>
      <c r="L175" s="27"/>
      <c r="M175" s="27"/>
      <c r="N175" s="50"/>
    </row>
    <row r="176" spans="1:14" x14ac:dyDescent="0.25">
      <c r="A176" s="30" t="s">
        <v>261</v>
      </c>
      <c r="B176" s="49" t="s">
        <v>262</v>
      </c>
      <c r="C176" s="56">
        <v>0</v>
      </c>
      <c r="E176" s="69"/>
      <c r="F176" s="62"/>
      <c r="G176" s="63"/>
      <c r="H176" s="27"/>
      <c r="L176" s="27"/>
      <c r="M176" s="27"/>
      <c r="N176" s="50"/>
    </row>
    <row r="177" spans="1:14" x14ac:dyDescent="0.25">
      <c r="A177" s="30" t="s">
        <v>263</v>
      </c>
      <c r="B177" s="49" t="s">
        <v>264</v>
      </c>
      <c r="C177" s="56">
        <v>0</v>
      </c>
      <c r="E177" s="69"/>
      <c r="F177" s="62" t="str">
        <f t="shared" ref="F177:F187" si="14">IF($C$179=0,"",IF(C177="[for completion]","",C177/$C$179))</f>
        <v/>
      </c>
      <c r="G177" s="63"/>
      <c r="H177" s="27"/>
      <c r="L177" s="27"/>
      <c r="M177" s="27"/>
      <c r="N177" s="50"/>
    </row>
    <row r="178" spans="1:14" x14ac:dyDescent="0.25">
      <c r="A178" s="30" t="s">
        <v>265</v>
      </c>
      <c r="B178" s="49" t="s">
        <v>100</v>
      </c>
      <c r="C178" s="56">
        <v>0</v>
      </c>
      <c r="E178" s="69"/>
      <c r="F178" s="62" t="str">
        <f t="shared" si="14"/>
        <v/>
      </c>
      <c r="G178" s="63"/>
      <c r="H178" s="27"/>
      <c r="L178" s="27"/>
      <c r="M178" s="27"/>
      <c r="N178" s="50"/>
    </row>
    <row r="179" spans="1:14" x14ac:dyDescent="0.25">
      <c r="A179" s="30" t="s">
        <v>266</v>
      </c>
      <c r="B179" s="75" t="s">
        <v>102</v>
      </c>
      <c r="C179" s="65">
        <f>SUM(C174:C178)</f>
        <v>0</v>
      </c>
      <c r="E179" s="69"/>
      <c r="F179" s="66">
        <f>SUM(F174:F178)</f>
        <v>0</v>
      </c>
      <c r="G179" s="63"/>
      <c r="H179" s="27"/>
      <c r="L179" s="27"/>
      <c r="M179" s="27"/>
      <c r="N179" s="50"/>
    </row>
    <row r="180" spans="1:14" outlineLevel="1" x14ac:dyDescent="0.25">
      <c r="A180" s="30" t="s">
        <v>267</v>
      </c>
      <c r="B180" s="86"/>
      <c r="C180" s="56"/>
      <c r="E180" s="69"/>
      <c r="F180" s="62" t="str">
        <f t="shared" si="14"/>
        <v/>
      </c>
      <c r="G180" s="63"/>
      <c r="H180" s="27"/>
      <c r="L180" s="27"/>
      <c r="M180" s="27"/>
      <c r="N180" s="50"/>
    </row>
    <row r="181" spans="1:14" s="86" customFormat="1" outlineLevel="1" x14ac:dyDescent="0.25">
      <c r="A181" s="30" t="s">
        <v>268</v>
      </c>
      <c r="C181" s="87"/>
      <c r="F181" s="62" t="str">
        <f t="shared" si="14"/>
        <v/>
      </c>
    </row>
    <row r="182" spans="1:14" outlineLevel="1" x14ac:dyDescent="0.25">
      <c r="A182" s="30" t="s">
        <v>269</v>
      </c>
      <c r="B182" s="86"/>
      <c r="C182" s="56"/>
      <c r="E182" s="69"/>
      <c r="F182" s="62" t="str">
        <f t="shared" si="14"/>
        <v/>
      </c>
      <c r="G182" s="63"/>
      <c r="H182" s="27"/>
      <c r="L182" s="27"/>
      <c r="M182" s="27"/>
      <c r="N182" s="50"/>
    </row>
    <row r="183" spans="1:14" outlineLevel="1" x14ac:dyDescent="0.25">
      <c r="A183" s="30" t="s">
        <v>270</v>
      </c>
      <c r="B183" s="86"/>
      <c r="C183" s="56"/>
      <c r="E183" s="69"/>
      <c r="F183" s="62" t="str">
        <f t="shared" si="14"/>
        <v/>
      </c>
      <c r="G183" s="63"/>
      <c r="H183" s="27"/>
      <c r="L183" s="27"/>
      <c r="M183" s="27"/>
      <c r="N183" s="50"/>
    </row>
    <row r="184" spans="1:14" s="86" customFormat="1" outlineLevel="1" x14ac:dyDescent="0.25">
      <c r="A184" s="30" t="s">
        <v>271</v>
      </c>
      <c r="C184" s="87"/>
      <c r="F184" s="62" t="str">
        <f t="shared" si="14"/>
        <v/>
      </c>
    </row>
    <row r="185" spans="1:14" outlineLevel="1" x14ac:dyDescent="0.25">
      <c r="A185" s="30" t="s">
        <v>272</v>
      </c>
      <c r="B185" s="86"/>
      <c r="C185" s="56"/>
      <c r="E185" s="69"/>
      <c r="F185" s="62" t="str">
        <f t="shared" si="14"/>
        <v/>
      </c>
      <c r="G185" s="63"/>
      <c r="H185" s="27"/>
      <c r="L185" s="27"/>
      <c r="M185" s="27"/>
      <c r="N185" s="50"/>
    </row>
    <row r="186" spans="1:14" outlineLevel="1" x14ac:dyDescent="0.25">
      <c r="A186" s="30" t="s">
        <v>273</v>
      </c>
      <c r="B186" s="86"/>
      <c r="C186" s="56"/>
      <c r="E186" s="69"/>
      <c r="F186" s="62" t="str">
        <f t="shared" si="14"/>
        <v/>
      </c>
      <c r="G186" s="63"/>
      <c r="H186" s="27"/>
      <c r="L186" s="27"/>
      <c r="M186" s="27"/>
      <c r="N186" s="50"/>
    </row>
    <row r="187" spans="1:14" outlineLevel="1" x14ac:dyDescent="0.25">
      <c r="A187" s="30" t="s">
        <v>274</v>
      </c>
      <c r="B187" s="86"/>
      <c r="C187" s="56"/>
      <c r="E187" s="69"/>
      <c r="F187" s="62" t="str">
        <f t="shared" si="14"/>
        <v/>
      </c>
      <c r="G187" s="63"/>
      <c r="H187" s="27"/>
      <c r="L187" s="27"/>
      <c r="M187" s="27"/>
      <c r="N187" s="50"/>
    </row>
    <row r="188" spans="1:14" outlineLevel="1" x14ac:dyDescent="0.25">
      <c r="A188" s="30" t="s">
        <v>275</v>
      </c>
      <c r="B188" s="86"/>
      <c r="E188" s="69"/>
      <c r="F188" s="63"/>
      <c r="G188" s="63"/>
      <c r="H188" s="27"/>
      <c r="L188" s="27"/>
      <c r="M188" s="27"/>
      <c r="N188" s="50"/>
    </row>
    <row r="189" spans="1:14" outlineLevel="1" x14ac:dyDescent="0.25">
      <c r="A189" s="30" t="s">
        <v>276</v>
      </c>
      <c r="B189" s="86"/>
      <c r="E189" s="69"/>
      <c r="F189" s="63"/>
      <c r="G189" s="63"/>
      <c r="H189" s="27"/>
      <c r="L189" s="27"/>
      <c r="M189" s="27"/>
      <c r="N189" s="50"/>
    </row>
    <row r="190" spans="1:14" outlineLevel="1" x14ac:dyDescent="0.25">
      <c r="A190" s="30" t="s">
        <v>277</v>
      </c>
      <c r="B190" s="86"/>
      <c r="E190" s="69"/>
      <c r="F190" s="63"/>
      <c r="G190" s="63"/>
      <c r="H190" s="27"/>
      <c r="L190" s="27"/>
      <c r="M190" s="27"/>
      <c r="N190" s="50"/>
    </row>
    <row r="191" spans="1:14" outlineLevel="1" x14ac:dyDescent="0.25">
      <c r="A191" s="30" t="s">
        <v>278</v>
      </c>
      <c r="B191" s="67"/>
      <c r="E191" s="69"/>
      <c r="F191" s="63"/>
      <c r="G191" s="63"/>
      <c r="H191" s="27"/>
      <c r="L191" s="27"/>
      <c r="M191" s="27"/>
      <c r="N191" s="50"/>
    </row>
    <row r="192" spans="1:14" ht="15" customHeight="1" x14ac:dyDescent="0.25">
      <c r="A192" s="52"/>
      <c r="B192" s="53" t="s">
        <v>279</v>
      </c>
      <c r="C192" s="52" t="s">
        <v>62</v>
      </c>
      <c r="D192" s="52"/>
      <c r="E192" s="54"/>
      <c r="F192" s="55" t="s">
        <v>256</v>
      </c>
      <c r="G192" s="55"/>
      <c r="H192" s="27"/>
      <c r="L192" s="27"/>
      <c r="M192" s="27"/>
      <c r="N192" s="50"/>
    </row>
    <row r="193" spans="1:14" x14ac:dyDescent="0.25">
      <c r="A193" s="30" t="s">
        <v>280</v>
      </c>
      <c r="B193" s="49" t="s">
        <v>281</v>
      </c>
      <c r="C193" s="56">
        <v>0</v>
      </c>
      <c r="E193" s="61"/>
      <c r="F193" s="62" t="str">
        <f t="shared" ref="F193:F206" si="15">IF($C$208=0,"",IF(C193="[for completion]","",C193/$C$208))</f>
        <v/>
      </c>
      <c r="G193" s="63"/>
      <c r="H193" s="27"/>
      <c r="L193" s="27"/>
      <c r="M193" s="27"/>
      <c r="N193" s="50"/>
    </row>
    <row r="194" spans="1:14" x14ac:dyDescent="0.25">
      <c r="A194" s="30" t="s">
        <v>282</v>
      </c>
      <c r="B194" s="49" t="s">
        <v>283</v>
      </c>
      <c r="C194" s="56">
        <v>0</v>
      </c>
      <c r="E194" s="69"/>
      <c r="F194" s="62" t="str">
        <f t="shared" si="15"/>
        <v/>
      </c>
      <c r="G194" s="69"/>
      <c r="H194" s="27"/>
      <c r="L194" s="27"/>
      <c r="M194" s="27"/>
      <c r="N194" s="50"/>
    </row>
    <row r="195" spans="1:14" x14ac:dyDescent="0.25">
      <c r="A195" s="30" t="s">
        <v>284</v>
      </c>
      <c r="B195" s="49" t="s">
        <v>285</v>
      </c>
      <c r="C195" s="56">
        <v>0</v>
      </c>
      <c r="E195" s="69"/>
      <c r="F195" s="62" t="str">
        <f t="shared" si="15"/>
        <v/>
      </c>
      <c r="G195" s="69"/>
      <c r="H195" s="27"/>
      <c r="L195" s="27"/>
      <c r="M195" s="27"/>
      <c r="N195" s="50"/>
    </row>
    <row r="196" spans="1:14" x14ac:dyDescent="0.25">
      <c r="A196" s="30" t="s">
        <v>286</v>
      </c>
      <c r="B196" s="49" t="s">
        <v>287</v>
      </c>
      <c r="C196" s="56">
        <v>0</v>
      </c>
      <c r="E196" s="69"/>
      <c r="F196" s="62" t="str">
        <f t="shared" si="15"/>
        <v/>
      </c>
      <c r="G196" s="69"/>
      <c r="H196" s="27"/>
      <c r="L196" s="27"/>
      <c r="M196" s="27"/>
      <c r="N196" s="50"/>
    </row>
    <row r="197" spans="1:14" x14ac:dyDescent="0.25">
      <c r="A197" s="30" t="s">
        <v>288</v>
      </c>
      <c r="B197" s="49" t="s">
        <v>289</v>
      </c>
      <c r="C197" s="56">
        <v>0</v>
      </c>
      <c r="E197" s="69"/>
      <c r="F197" s="62" t="str">
        <f t="shared" si="15"/>
        <v/>
      </c>
      <c r="G197" s="69"/>
      <c r="H197" s="27"/>
      <c r="L197" s="27"/>
      <c r="M197" s="27"/>
      <c r="N197" s="50"/>
    </row>
    <row r="198" spans="1:14" x14ac:dyDescent="0.25">
      <c r="A198" s="30" t="s">
        <v>290</v>
      </c>
      <c r="B198" s="49" t="s">
        <v>291</v>
      </c>
      <c r="C198" s="56">
        <v>0</v>
      </c>
      <c r="E198" s="69"/>
      <c r="F198" s="62" t="str">
        <f t="shared" si="15"/>
        <v/>
      </c>
      <c r="G198" s="69"/>
      <c r="H198" s="27"/>
      <c r="L198" s="27"/>
      <c r="M198" s="27"/>
      <c r="N198" s="50"/>
    </row>
    <row r="199" spans="1:14" x14ac:dyDescent="0.25">
      <c r="A199" s="30" t="s">
        <v>292</v>
      </c>
      <c r="B199" s="49" t="s">
        <v>293</v>
      </c>
      <c r="C199" s="56">
        <v>0</v>
      </c>
      <c r="E199" s="69"/>
      <c r="F199" s="62" t="str">
        <f t="shared" si="15"/>
        <v/>
      </c>
      <c r="G199" s="69"/>
      <c r="H199" s="27"/>
      <c r="L199" s="27"/>
      <c r="M199" s="27"/>
      <c r="N199" s="50"/>
    </row>
    <row r="200" spans="1:14" x14ac:dyDescent="0.25">
      <c r="A200" s="30" t="s">
        <v>294</v>
      </c>
      <c r="B200" s="49" t="s">
        <v>2</v>
      </c>
      <c r="C200" s="56">
        <v>0</v>
      </c>
      <c r="E200" s="69"/>
      <c r="F200" s="62" t="str">
        <f t="shared" si="15"/>
        <v/>
      </c>
      <c r="G200" s="69"/>
      <c r="H200" s="27"/>
      <c r="L200" s="27"/>
      <c r="M200" s="27"/>
      <c r="N200" s="50"/>
    </row>
    <row r="201" spans="1:14" x14ac:dyDescent="0.25">
      <c r="A201" s="30" t="s">
        <v>295</v>
      </c>
      <c r="B201" s="49" t="s">
        <v>296</v>
      </c>
      <c r="C201" s="56">
        <v>0</v>
      </c>
      <c r="E201" s="69"/>
      <c r="F201" s="62" t="str">
        <f t="shared" si="15"/>
        <v/>
      </c>
      <c r="G201" s="69"/>
      <c r="H201" s="27"/>
      <c r="L201" s="27"/>
      <c r="M201" s="27"/>
      <c r="N201" s="50"/>
    </row>
    <row r="202" spans="1:14" x14ac:dyDescent="0.25">
      <c r="A202" s="30" t="s">
        <v>297</v>
      </c>
      <c r="B202" s="49" t="s">
        <v>298</v>
      </c>
      <c r="C202" s="56">
        <v>0</v>
      </c>
      <c r="E202" s="69"/>
      <c r="F202" s="62" t="str">
        <f t="shared" si="15"/>
        <v/>
      </c>
      <c r="G202" s="69"/>
      <c r="H202" s="27"/>
      <c r="L202" s="27"/>
      <c r="M202" s="27"/>
      <c r="N202" s="50"/>
    </row>
    <row r="203" spans="1:14" x14ac:dyDescent="0.25">
      <c r="A203" s="30" t="s">
        <v>299</v>
      </c>
      <c r="B203" s="49" t="s">
        <v>300</v>
      </c>
      <c r="C203" s="56">
        <v>0</v>
      </c>
      <c r="E203" s="69"/>
      <c r="F203" s="62" t="str">
        <f t="shared" si="15"/>
        <v/>
      </c>
      <c r="G203" s="69"/>
      <c r="H203" s="27"/>
      <c r="L203" s="27"/>
      <c r="M203" s="27"/>
      <c r="N203" s="50"/>
    </row>
    <row r="204" spans="1:14" x14ac:dyDescent="0.25">
      <c r="A204" s="30" t="s">
        <v>301</v>
      </c>
      <c r="B204" s="49" t="s">
        <v>302</v>
      </c>
      <c r="C204" s="56">
        <v>0</v>
      </c>
      <c r="E204" s="69"/>
      <c r="F204" s="62" t="str">
        <f t="shared" si="15"/>
        <v/>
      </c>
      <c r="G204" s="69"/>
      <c r="H204" s="27"/>
      <c r="L204" s="27"/>
      <c r="M204" s="27"/>
      <c r="N204" s="50"/>
    </row>
    <row r="205" spans="1:14" x14ac:dyDescent="0.25">
      <c r="A205" s="30" t="s">
        <v>303</v>
      </c>
      <c r="B205" s="49" t="s">
        <v>304</v>
      </c>
      <c r="C205" s="56">
        <v>0</v>
      </c>
      <c r="E205" s="69"/>
      <c r="F205" s="62" t="str">
        <f t="shared" si="15"/>
        <v/>
      </c>
      <c r="G205" s="69"/>
      <c r="H205" s="27"/>
      <c r="L205" s="27"/>
      <c r="M205" s="27"/>
      <c r="N205" s="50"/>
    </row>
    <row r="206" spans="1:14" x14ac:dyDescent="0.25">
      <c r="A206" s="30" t="s">
        <v>305</v>
      </c>
      <c r="B206" s="49" t="s">
        <v>100</v>
      </c>
      <c r="C206" s="56">
        <v>0</v>
      </c>
      <c r="E206" s="69"/>
      <c r="F206" s="62" t="str">
        <f t="shared" si="15"/>
        <v/>
      </c>
      <c r="G206" s="69"/>
      <c r="H206" s="27"/>
      <c r="L206" s="27"/>
      <c r="M206" s="27"/>
      <c r="N206" s="50"/>
    </row>
    <row r="207" spans="1:14" x14ac:dyDescent="0.25">
      <c r="A207" s="30" t="s">
        <v>306</v>
      </c>
      <c r="B207" s="64" t="s">
        <v>307</v>
      </c>
      <c r="C207" s="56">
        <v>0</v>
      </c>
      <c r="E207" s="69"/>
      <c r="F207" s="62"/>
      <c r="G207" s="69"/>
      <c r="H207" s="27"/>
      <c r="L207" s="27"/>
      <c r="M207" s="27"/>
      <c r="N207" s="50"/>
    </row>
    <row r="208" spans="1:14" x14ac:dyDescent="0.25">
      <c r="A208" s="30" t="s">
        <v>308</v>
      </c>
      <c r="B208" s="75" t="s">
        <v>102</v>
      </c>
      <c r="C208" s="65">
        <f>SUM(C193:C206)</f>
        <v>0</v>
      </c>
      <c r="D208" s="49"/>
      <c r="E208" s="69"/>
      <c r="F208" s="66">
        <f>SUM(F193:F206)</f>
        <v>0</v>
      </c>
      <c r="G208" s="69"/>
      <c r="H208" s="27"/>
      <c r="L208" s="27"/>
      <c r="M208" s="27"/>
      <c r="N208" s="50"/>
    </row>
    <row r="209" spans="1:14" outlineLevel="1" x14ac:dyDescent="0.25">
      <c r="A209" s="30" t="s">
        <v>309</v>
      </c>
      <c r="B209" s="67"/>
      <c r="C209" s="56"/>
      <c r="E209" s="69"/>
      <c r="F209" s="62" t="str">
        <f>IF($C$208=0,"",IF(C209="[for completion]","",C209/$C$208))</f>
        <v/>
      </c>
      <c r="G209" s="69"/>
      <c r="H209" s="27"/>
      <c r="L209" s="27"/>
      <c r="M209" s="27"/>
      <c r="N209" s="50"/>
    </row>
    <row r="210" spans="1:14" outlineLevel="1" x14ac:dyDescent="0.25">
      <c r="A210" s="30" t="s">
        <v>310</v>
      </c>
      <c r="B210" s="67"/>
      <c r="C210" s="56"/>
      <c r="E210" s="69"/>
      <c r="F210" s="62" t="str">
        <f t="shared" ref="F210:F215" si="16">IF($C$208=0,"",IF(C210="[for completion]","",C210/$C$208))</f>
        <v/>
      </c>
      <c r="G210" s="69"/>
      <c r="H210" s="27"/>
      <c r="L210" s="27"/>
      <c r="M210" s="27"/>
      <c r="N210" s="50"/>
    </row>
    <row r="211" spans="1:14" outlineLevel="1" x14ac:dyDescent="0.25">
      <c r="A211" s="30" t="s">
        <v>311</v>
      </c>
      <c r="B211" s="67"/>
      <c r="C211" s="56"/>
      <c r="E211" s="69"/>
      <c r="F211" s="62" t="str">
        <f t="shared" si="16"/>
        <v/>
      </c>
      <c r="G211" s="69"/>
      <c r="H211" s="27"/>
      <c r="L211" s="27"/>
      <c r="M211" s="27"/>
      <c r="N211" s="50"/>
    </row>
    <row r="212" spans="1:14" outlineLevel="1" x14ac:dyDescent="0.25">
      <c r="A212" s="30" t="s">
        <v>312</v>
      </c>
      <c r="B212" s="67"/>
      <c r="C212" s="56"/>
      <c r="E212" s="69"/>
      <c r="F212" s="62" t="str">
        <f t="shared" si="16"/>
        <v/>
      </c>
      <c r="G212" s="69"/>
      <c r="H212" s="27"/>
      <c r="L212" s="27"/>
      <c r="M212" s="27"/>
      <c r="N212" s="50"/>
    </row>
    <row r="213" spans="1:14" outlineLevel="1" x14ac:dyDescent="0.25">
      <c r="A213" s="30" t="s">
        <v>313</v>
      </c>
      <c r="B213" s="67"/>
      <c r="C213" s="56"/>
      <c r="E213" s="69"/>
      <c r="F213" s="62" t="str">
        <f t="shared" si="16"/>
        <v/>
      </c>
      <c r="G213" s="69"/>
      <c r="H213" s="27"/>
      <c r="L213" s="27"/>
      <c r="M213" s="27"/>
      <c r="N213" s="50"/>
    </row>
    <row r="214" spans="1:14" outlineLevel="1" x14ac:dyDescent="0.25">
      <c r="A214" s="30" t="s">
        <v>314</v>
      </c>
      <c r="B214" s="67"/>
      <c r="C214" s="56"/>
      <c r="E214" s="69"/>
      <c r="F214" s="62" t="str">
        <f t="shared" si="16"/>
        <v/>
      </c>
      <c r="G214" s="69"/>
      <c r="H214" s="27"/>
      <c r="L214" s="27"/>
      <c r="M214" s="27"/>
      <c r="N214" s="50"/>
    </row>
    <row r="215" spans="1:14" outlineLevel="1" x14ac:dyDescent="0.25">
      <c r="A215" s="30" t="s">
        <v>315</v>
      </c>
      <c r="B215" s="67"/>
      <c r="C215" s="56"/>
      <c r="E215" s="69"/>
      <c r="F215" s="62" t="str">
        <f t="shared" si="16"/>
        <v/>
      </c>
      <c r="G215" s="69"/>
      <c r="H215" s="27"/>
      <c r="L215" s="27"/>
      <c r="M215" s="27"/>
      <c r="N215" s="50"/>
    </row>
    <row r="216" spans="1:14" ht="15" customHeight="1" x14ac:dyDescent="0.25">
      <c r="A216" s="52"/>
      <c r="B216" s="53" t="s">
        <v>316</v>
      </c>
      <c r="C216" s="52" t="s">
        <v>62</v>
      </c>
      <c r="D216" s="52"/>
      <c r="E216" s="54"/>
      <c r="F216" s="55" t="s">
        <v>90</v>
      </c>
      <c r="G216" s="55" t="s">
        <v>317</v>
      </c>
      <c r="H216" s="27"/>
      <c r="L216" s="27"/>
      <c r="M216" s="27"/>
      <c r="N216" s="50"/>
    </row>
    <row r="217" spans="1:14" x14ac:dyDescent="0.25">
      <c r="A217" s="30" t="s">
        <v>318</v>
      </c>
      <c r="B217" s="74" t="s">
        <v>319</v>
      </c>
      <c r="C217" s="56">
        <v>0</v>
      </c>
      <c r="E217" s="82"/>
      <c r="F217" s="62">
        <f>IF($C$38=0,"",IF(C217="[for completion]","",IF(C217="","",C217/$C$38)))</f>
        <v>0</v>
      </c>
      <c r="G217" s="62">
        <f>IF($C$39=0,"",IF(C217="[for completion]","",IF(C217="","",C217/$C$39)))</f>
        <v>0</v>
      </c>
      <c r="H217" s="27"/>
      <c r="L217" s="27"/>
      <c r="M217" s="27"/>
      <c r="N217" s="50"/>
    </row>
    <row r="218" spans="1:14" x14ac:dyDescent="0.25">
      <c r="A218" s="30" t="s">
        <v>320</v>
      </c>
      <c r="B218" s="74" t="s">
        <v>321</v>
      </c>
      <c r="C218" s="56">
        <v>0</v>
      </c>
      <c r="E218" s="82"/>
      <c r="F218" s="62">
        <f>IF($C$38=0,"",IF(C218="[for completion]","",IF(C218="","",C218/$C$38)))</f>
        <v>0</v>
      </c>
      <c r="G218" s="62">
        <f>IF($C$39=0,"",IF(C218="[for completion]","",IF(C218="","",C218/$C$39)))</f>
        <v>0</v>
      </c>
      <c r="H218" s="27"/>
      <c r="L218" s="27"/>
      <c r="M218" s="27"/>
      <c r="N218" s="50"/>
    </row>
    <row r="219" spans="1:14" x14ac:dyDescent="0.25">
      <c r="A219" s="30" t="s">
        <v>322</v>
      </c>
      <c r="B219" s="74" t="s">
        <v>100</v>
      </c>
      <c r="C219" s="56">
        <v>0</v>
      </c>
      <c r="E219" s="82"/>
      <c r="F219" s="62">
        <f>IF($C$38=0,"",IF(C219="[for completion]","",IF(C219="","",C219/$C$38)))</f>
        <v>0</v>
      </c>
      <c r="G219" s="62">
        <f>IF($C$39=0,"",IF(C219="[for completion]","",IF(C219="","",C219/$C$39)))</f>
        <v>0</v>
      </c>
      <c r="H219" s="27"/>
      <c r="L219" s="27"/>
      <c r="M219" s="27"/>
      <c r="N219" s="50"/>
    </row>
    <row r="220" spans="1:14" x14ac:dyDescent="0.25">
      <c r="A220" s="30" t="s">
        <v>323</v>
      </c>
      <c r="B220" s="75" t="s">
        <v>102</v>
      </c>
      <c r="C220" s="56">
        <f>SUM(C217:C219)</f>
        <v>0</v>
      </c>
      <c r="E220" s="82"/>
      <c r="F220" s="59">
        <f>SUM(F217:F219)</f>
        <v>0</v>
      </c>
      <c r="G220" s="59">
        <f>SUM(G217:G219)</f>
        <v>0</v>
      </c>
      <c r="H220" s="27"/>
      <c r="L220" s="27"/>
      <c r="M220" s="27"/>
      <c r="N220" s="50"/>
    </row>
    <row r="221" spans="1:14" outlineLevel="1" x14ac:dyDescent="0.25">
      <c r="A221" s="30" t="s">
        <v>324</v>
      </c>
      <c r="B221" s="67"/>
      <c r="C221" s="56"/>
      <c r="E221" s="82"/>
      <c r="F221" s="62" t="str">
        <f t="shared" ref="F221:F227" si="17">IF($C$38=0,"",IF(C221="[for completion]","",IF(C221="","",C221/$C$38)))</f>
        <v/>
      </c>
      <c r="G221" s="62" t="str">
        <f t="shared" ref="G221:G227" si="18">IF($C$39=0,"",IF(C221="[for completion]","",IF(C221="","",C221/$C$39)))</f>
        <v/>
      </c>
      <c r="H221" s="27"/>
      <c r="L221" s="27"/>
      <c r="M221" s="27"/>
      <c r="N221" s="50"/>
    </row>
    <row r="222" spans="1:14" outlineLevel="1" x14ac:dyDescent="0.25">
      <c r="A222" s="30" t="s">
        <v>325</v>
      </c>
      <c r="B222" s="67"/>
      <c r="C222" s="56"/>
      <c r="E222" s="82"/>
      <c r="F222" s="62" t="str">
        <f t="shared" si="17"/>
        <v/>
      </c>
      <c r="G222" s="62" t="str">
        <f t="shared" si="18"/>
        <v/>
      </c>
      <c r="H222" s="27"/>
      <c r="L222" s="27"/>
      <c r="M222" s="27"/>
      <c r="N222" s="50"/>
    </row>
    <row r="223" spans="1:14" outlineLevel="1" x14ac:dyDescent="0.25">
      <c r="A223" s="30" t="s">
        <v>326</v>
      </c>
      <c r="B223" s="67"/>
      <c r="C223" s="56"/>
      <c r="E223" s="82"/>
      <c r="F223" s="62" t="str">
        <f t="shared" si="17"/>
        <v/>
      </c>
      <c r="G223" s="62" t="str">
        <f t="shared" si="18"/>
        <v/>
      </c>
      <c r="H223" s="27"/>
      <c r="L223" s="27"/>
      <c r="M223" s="27"/>
      <c r="N223" s="50"/>
    </row>
    <row r="224" spans="1:14" outlineLevel="1" x14ac:dyDescent="0.25">
      <c r="A224" s="30" t="s">
        <v>327</v>
      </c>
      <c r="B224" s="67"/>
      <c r="C224" s="56"/>
      <c r="E224" s="82"/>
      <c r="F224" s="62" t="str">
        <f t="shared" si="17"/>
        <v/>
      </c>
      <c r="G224" s="62" t="str">
        <f t="shared" si="18"/>
        <v/>
      </c>
      <c r="H224" s="27"/>
      <c r="L224" s="27"/>
      <c r="M224" s="27"/>
      <c r="N224" s="50"/>
    </row>
    <row r="225" spans="1:14" outlineLevel="1" x14ac:dyDescent="0.25">
      <c r="A225" s="30" t="s">
        <v>328</v>
      </c>
      <c r="B225" s="67"/>
      <c r="C225" s="56"/>
      <c r="E225" s="82"/>
      <c r="F225" s="62" t="str">
        <f t="shared" si="17"/>
        <v/>
      </c>
      <c r="G225" s="62" t="str">
        <f t="shared" si="18"/>
        <v/>
      </c>
      <c r="H225" s="27"/>
      <c r="L225" s="27"/>
      <c r="M225" s="27"/>
    </row>
    <row r="226" spans="1:14" outlineLevel="1" x14ac:dyDescent="0.25">
      <c r="A226" s="30" t="s">
        <v>329</v>
      </c>
      <c r="B226" s="67"/>
      <c r="C226" s="56"/>
      <c r="E226" s="49"/>
      <c r="F226" s="62" t="str">
        <f t="shared" si="17"/>
        <v/>
      </c>
      <c r="G226" s="62" t="str">
        <f t="shared" si="18"/>
        <v/>
      </c>
      <c r="H226" s="27"/>
      <c r="L226" s="27"/>
      <c r="M226" s="27"/>
    </row>
    <row r="227" spans="1:14" outlineLevel="1" x14ac:dyDescent="0.25">
      <c r="A227" s="30" t="s">
        <v>330</v>
      </c>
      <c r="B227" s="67"/>
      <c r="C227" s="56"/>
      <c r="E227" s="82"/>
      <c r="F227" s="62" t="str">
        <f t="shared" si="17"/>
        <v/>
      </c>
      <c r="G227" s="62" t="str">
        <f t="shared" si="18"/>
        <v/>
      </c>
      <c r="H227" s="27"/>
      <c r="L227" s="27"/>
      <c r="M227" s="27"/>
    </row>
    <row r="228" spans="1:14" ht="15" customHeight="1" x14ac:dyDescent="0.25">
      <c r="A228" s="52"/>
      <c r="B228" s="53" t="s">
        <v>331</v>
      </c>
      <c r="C228" s="52"/>
      <c r="D228" s="52"/>
      <c r="E228" s="54"/>
      <c r="F228" s="55"/>
      <c r="G228" s="55"/>
      <c r="H228" s="27"/>
      <c r="L228" s="27"/>
      <c r="M228" s="27"/>
    </row>
    <row r="229" spans="1:14" x14ac:dyDescent="0.25">
      <c r="A229" s="30" t="s">
        <v>332</v>
      </c>
      <c r="B229" s="49" t="s">
        <v>333</v>
      </c>
      <c r="C229" s="45" t="s">
        <v>54</v>
      </c>
      <c r="H229" s="27"/>
      <c r="L229" s="27"/>
      <c r="M229" s="27"/>
    </row>
    <row r="230" spans="1:14" ht="15" customHeight="1" x14ac:dyDescent="0.25">
      <c r="A230" s="52"/>
      <c r="B230" s="53" t="s">
        <v>334</v>
      </c>
      <c r="C230" s="52"/>
      <c r="D230" s="52"/>
      <c r="E230" s="54"/>
      <c r="F230" s="55"/>
      <c r="G230" s="55"/>
      <c r="H230" s="27"/>
      <c r="L230" s="27"/>
      <c r="M230" s="27"/>
    </row>
    <row r="231" spans="1:14" x14ac:dyDescent="0.25">
      <c r="A231" s="30" t="s">
        <v>335</v>
      </c>
      <c r="B231" s="30" t="s">
        <v>336</v>
      </c>
      <c r="C231" s="56">
        <v>102857.25127926536</v>
      </c>
      <c r="E231" s="49"/>
      <c r="H231" s="27"/>
      <c r="L231" s="27"/>
      <c r="M231" s="27"/>
    </row>
    <row r="232" spans="1:14" x14ac:dyDescent="0.25">
      <c r="A232" s="30" t="s">
        <v>337</v>
      </c>
      <c r="B232" s="88" t="s">
        <v>338</v>
      </c>
      <c r="C232" s="30" t="s">
        <v>339</v>
      </c>
      <c r="E232" s="49"/>
      <c r="H232" s="27"/>
      <c r="L232" s="27"/>
      <c r="M232" s="27"/>
    </row>
    <row r="233" spans="1:14" x14ac:dyDescent="0.25">
      <c r="A233" s="30" t="s">
        <v>340</v>
      </c>
      <c r="B233" s="88" t="s">
        <v>341</v>
      </c>
      <c r="C233" s="30" t="s">
        <v>339</v>
      </c>
      <c r="E233" s="49"/>
      <c r="H233" s="27"/>
      <c r="L233" s="27"/>
      <c r="M233" s="27"/>
    </row>
    <row r="234" spans="1:14" outlineLevel="1" x14ac:dyDescent="0.25">
      <c r="A234" s="30" t="s">
        <v>342</v>
      </c>
      <c r="B234" s="47" t="s">
        <v>343</v>
      </c>
      <c r="C234" s="65"/>
      <c r="D234" s="49"/>
      <c r="E234" s="49"/>
      <c r="H234" s="27"/>
      <c r="L234" s="27"/>
      <c r="M234" s="27"/>
    </row>
    <row r="235" spans="1:14" outlineLevel="1" x14ac:dyDescent="0.25">
      <c r="A235" s="30" t="s">
        <v>344</v>
      </c>
      <c r="B235" s="47" t="s">
        <v>345</v>
      </c>
      <c r="C235" s="65"/>
      <c r="D235" s="49"/>
      <c r="E235" s="49"/>
      <c r="H235" s="27"/>
      <c r="L235" s="27"/>
      <c r="M235" s="27"/>
    </row>
    <row r="236" spans="1:14" outlineLevel="1" x14ac:dyDescent="0.25">
      <c r="A236" s="30" t="s">
        <v>346</v>
      </c>
      <c r="B236" s="47" t="s">
        <v>347</v>
      </c>
      <c r="C236" s="65"/>
      <c r="D236" s="49"/>
      <c r="E236" s="49"/>
      <c r="H236" s="27"/>
      <c r="L236" s="27"/>
      <c r="M236" s="27"/>
    </row>
    <row r="237" spans="1:14" outlineLevel="1" x14ac:dyDescent="0.25">
      <c r="A237" s="30" t="s">
        <v>348</v>
      </c>
      <c r="C237" s="49"/>
      <c r="D237" s="49"/>
      <c r="E237" s="49"/>
      <c r="H237" s="27"/>
      <c r="L237" s="27"/>
      <c r="M237" s="27"/>
    </row>
    <row r="238" spans="1:14" outlineLevel="1" x14ac:dyDescent="0.25">
      <c r="A238" s="30" t="s">
        <v>349</v>
      </c>
      <c r="C238" s="49"/>
      <c r="D238" s="49"/>
      <c r="E238" s="49"/>
      <c r="H238" s="27"/>
      <c r="L238" s="27"/>
      <c r="M238" s="27"/>
    </row>
    <row r="239" spans="1:14" outlineLevel="1" x14ac:dyDescent="0.25">
      <c r="A239" s="52"/>
      <c r="B239" s="53" t="s">
        <v>350</v>
      </c>
      <c r="C239" s="52"/>
      <c r="D239" s="52"/>
      <c r="E239" s="54"/>
      <c r="F239" s="55"/>
      <c r="G239" s="55"/>
      <c r="H239" s="27"/>
      <c r="K239"/>
      <c r="L239"/>
      <c r="M239"/>
      <c r="N239"/>
    </row>
    <row r="240" spans="1:14" ht="30" outlineLevel="1" x14ac:dyDescent="0.25">
      <c r="A240" s="30" t="s">
        <v>351</v>
      </c>
      <c r="B240" s="30" t="s">
        <v>352</v>
      </c>
      <c r="C240" s="30" t="s">
        <v>353</v>
      </c>
      <c r="D240"/>
      <c r="E240"/>
      <c r="F240"/>
      <c r="G240"/>
      <c r="H240" s="27"/>
      <c r="K240"/>
      <c r="L240"/>
      <c r="M240"/>
      <c r="N240"/>
    </row>
    <row r="241" spans="1:14" ht="30" outlineLevel="1" x14ac:dyDescent="0.25">
      <c r="A241" s="30" t="s">
        <v>354</v>
      </c>
      <c r="B241" s="30" t="s">
        <v>355</v>
      </c>
      <c r="C241" s="30" t="s">
        <v>353</v>
      </c>
      <c r="D241"/>
      <c r="E241"/>
      <c r="F241"/>
      <c r="G241"/>
      <c r="H241" s="27"/>
      <c r="K241"/>
      <c r="L241"/>
      <c r="M241"/>
      <c r="N241"/>
    </row>
    <row r="242" spans="1:14" outlineLevel="1" x14ac:dyDescent="0.25">
      <c r="A242" s="30" t="s">
        <v>356</v>
      </c>
      <c r="B242" s="30" t="s">
        <v>357</v>
      </c>
      <c r="C242" s="30" t="s">
        <v>358</v>
      </c>
      <c r="D242"/>
      <c r="E242"/>
      <c r="F242"/>
      <c r="G242"/>
      <c r="H242" s="27"/>
      <c r="K242"/>
      <c r="L242"/>
      <c r="M242"/>
      <c r="N242"/>
    </row>
    <row r="243" spans="1:14" ht="45" outlineLevel="1" x14ac:dyDescent="0.25">
      <c r="A243" s="30" t="s">
        <v>359</v>
      </c>
      <c r="B243" s="30" t="s">
        <v>360</v>
      </c>
      <c r="C243" s="30" t="s">
        <v>361</v>
      </c>
      <c r="D243"/>
      <c r="E243"/>
      <c r="F243"/>
      <c r="G243"/>
      <c r="H243" s="27"/>
      <c r="K243"/>
      <c r="L243"/>
      <c r="M243"/>
      <c r="N243"/>
    </row>
    <row r="244" spans="1:14" outlineLevel="1" x14ac:dyDescent="0.25">
      <c r="A244" s="30" t="s">
        <v>362</v>
      </c>
      <c r="D244"/>
      <c r="E244"/>
      <c r="F244"/>
      <c r="G244"/>
      <c r="H244" s="27"/>
      <c r="K244"/>
      <c r="L244"/>
      <c r="M244"/>
      <c r="N244"/>
    </row>
    <row r="245" spans="1:14" outlineLevel="1" x14ac:dyDescent="0.25">
      <c r="A245" s="30" t="s">
        <v>363</v>
      </c>
      <c r="D245"/>
      <c r="E245"/>
      <c r="F245"/>
      <c r="G245"/>
      <c r="H245" s="27"/>
      <c r="K245"/>
      <c r="L245"/>
      <c r="M245"/>
      <c r="N245"/>
    </row>
    <row r="246" spans="1:14" outlineLevel="1" x14ac:dyDescent="0.25">
      <c r="A246" s="30" t="s">
        <v>364</v>
      </c>
      <c r="D246"/>
      <c r="E246"/>
      <c r="F246"/>
      <c r="G246"/>
      <c r="H246" s="27"/>
      <c r="K246"/>
      <c r="L246"/>
      <c r="M246"/>
      <c r="N246"/>
    </row>
    <row r="247" spans="1:14" outlineLevel="1" x14ac:dyDescent="0.25">
      <c r="A247" s="30" t="s">
        <v>365</v>
      </c>
      <c r="D247"/>
      <c r="E247"/>
      <c r="F247"/>
      <c r="G247"/>
      <c r="H247" s="27"/>
      <c r="K247"/>
      <c r="L247"/>
      <c r="M247"/>
      <c r="N247"/>
    </row>
    <row r="248" spans="1:14" outlineLevel="1" x14ac:dyDescent="0.25">
      <c r="A248" s="30" t="s">
        <v>366</v>
      </c>
      <c r="D248"/>
      <c r="E248"/>
      <c r="F248"/>
      <c r="G248"/>
      <c r="H248" s="27"/>
      <c r="K248"/>
      <c r="L248"/>
      <c r="M248"/>
      <c r="N248"/>
    </row>
    <row r="249" spans="1:14" outlineLevel="1" x14ac:dyDescent="0.25">
      <c r="A249" s="30" t="s">
        <v>367</v>
      </c>
      <c r="D249"/>
      <c r="E249"/>
      <c r="F249"/>
      <c r="G249"/>
      <c r="H249" s="27"/>
      <c r="K249"/>
      <c r="L249"/>
      <c r="M249"/>
      <c r="N249"/>
    </row>
    <row r="250" spans="1:14" outlineLevel="1" x14ac:dyDescent="0.25">
      <c r="A250" s="30" t="s">
        <v>368</v>
      </c>
      <c r="D250"/>
      <c r="E250"/>
      <c r="F250"/>
      <c r="G250"/>
      <c r="H250" s="27"/>
      <c r="K250"/>
      <c r="L250"/>
      <c r="M250"/>
      <c r="N250"/>
    </row>
    <row r="251" spans="1:14" outlineLevel="1" x14ac:dyDescent="0.25">
      <c r="A251" s="30" t="s">
        <v>369</v>
      </c>
      <c r="D251"/>
      <c r="E251"/>
      <c r="F251"/>
      <c r="G251"/>
      <c r="H251" s="27"/>
      <c r="K251"/>
      <c r="L251"/>
      <c r="M251"/>
      <c r="N251"/>
    </row>
    <row r="252" spans="1:14" outlineLevel="1" x14ac:dyDescent="0.25">
      <c r="A252" s="30" t="s">
        <v>370</v>
      </c>
      <c r="D252"/>
      <c r="E252"/>
      <c r="F252"/>
      <c r="G252"/>
      <c r="H252" s="27"/>
      <c r="K252"/>
      <c r="L252"/>
      <c r="M252"/>
      <c r="N252"/>
    </row>
    <row r="253" spans="1:14" outlineLevel="1" x14ac:dyDescent="0.25">
      <c r="A253" s="30" t="s">
        <v>371</v>
      </c>
      <c r="D253"/>
      <c r="E253"/>
      <c r="F253"/>
      <c r="G253"/>
      <c r="H253" s="27"/>
      <c r="K253"/>
      <c r="L253"/>
      <c r="M253"/>
      <c r="N253"/>
    </row>
    <row r="254" spans="1:14" outlineLevel="1" x14ac:dyDescent="0.25">
      <c r="A254" s="30" t="s">
        <v>372</v>
      </c>
      <c r="D254"/>
      <c r="E254"/>
      <c r="F254"/>
      <c r="G254"/>
      <c r="H254" s="27"/>
      <c r="K254"/>
      <c r="L254"/>
      <c r="M254"/>
      <c r="N254"/>
    </row>
    <row r="255" spans="1:14" outlineLevel="1" x14ac:dyDescent="0.25">
      <c r="A255" s="30" t="s">
        <v>373</v>
      </c>
      <c r="D255"/>
      <c r="E255"/>
      <c r="F255"/>
      <c r="G255"/>
      <c r="H255" s="27"/>
      <c r="K255"/>
      <c r="L255"/>
      <c r="M255"/>
      <c r="N255"/>
    </row>
    <row r="256" spans="1:14" outlineLevel="1" x14ac:dyDescent="0.25">
      <c r="A256" s="30" t="s">
        <v>374</v>
      </c>
      <c r="D256"/>
      <c r="E256"/>
      <c r="F256"/>
      <c r="G256"/>
      <c r="H256" s="27"/>
      <c r="K256"/>
      <c r="L256"/>
      <c r="M256"/>
      <c r="N256"/>
    </row>
    <row r="257" spans="1:14" outlineLevel="1" x14ac:dyDescent="0.25">
      <c r="A257" s="30" t="s">
        <v>375</v>
      </c>
      <c r="D257"/>
      <c r="E257"/>
      <c r="F257"/>
      <c r="G257"/>
      <c r="H257" s="27"/>
      <c r="K257"/>
      <c r="L257"/>
      <c r="M257"/>
      <c r="N257"/>
    </row>
    <row r="258" spans="1:14" outlineLevel="1" x14ac:dyDescent="0.25">
      <c r="A258" s="30" t="s">
        <v>376</v>
      </c>
      <c r="D258"/>
      <c r="E258"/>
      <c r="F258"/>
      <c r="G258"/>
      <c r="H258" s="27"/>
      <c r="K258"/>
      <c r="L258"/>
      <c r="M258"/>
      <c r="N258"/>
    </row>
    <row r="259" spans="1:14" outlineLevel="1" x14ac:dyDescent="0.25">
      <c r="A259" s="30" t="s">
        <v>377</v>
      </c>
      <c r="D259"/>
      <c r="E259"/>
      <c r="F259"/>
      <c r="G259"/>
      <c r="H259" s="27"/>
      <c r="K259"/>
      <c r="L259"/>
      <c r="M259"/>
      <c r="N259"/>
    </row>
    <row r="260" spans="1:14" outlineLevel="1" x14ac:dyDescent="0.25">
      <c r="A260" s="30" t="s">
        <v>378</v>
      </c>
      <c r="D260"/>
      <c r="E260"/>
      <c r="F260"/>
      <c r="G260"/>
      <c r="H260" s="27"/>
      <c r="K260"/>
      <c r="L260"/>
      <c r="M260"/>
      <c r="N260"/>
    </row>
    <row r="261" spans="1:14" outlineLevel="1" x14ac:dyDescent="0.25">
      <c r="A261" s="30" t="s">
        <v>379</v>
      </c>
      <c r="D261"/>
      <c r="E261"/>
      <c r="F261"/>
      <c r="G261"/>
      <c r="H261" s="27"/>
      <c r="K261"/>
      <c r="L261"/>
      <c r="M261"/>
      <c r="N261"/>
    </row>
    <row r="262" spans="1:14" outlineLevel="1" x14ac:dyDescent="0.25">
      <c r="A262" s="30" t="s">
        <v>380</v>
      </c>
      <c r="D262"/>
      <c r="E262"/>
      <c r="F262"/>
      <c r="G262"/>
      <c r="H262" s="27"/>
      <c r="K262"/>
      <c r="L262"/>
      <c r="M262"/>
      <c r="N262"/>
    </row>
    <row r="263" spans="1:14" outlineLevel="1" x14ac:dyDescent="0.25">
      <c r="A263" s="30" t="s">
        <v>381</v>
      </c>
      <c r="D263"/>
      <c r="E263"/>
      <c r="F263"/>
      <c r="G263"/>
      <c r="H263" s="27"/>
      <c r="K263"/>
      <c r="L263"/>
      <c r="M263"/>
      <c r="N263"/>
    </row>
    <row r="264" spans="1:14" outlineLevel="1" x14ac:dyDescent="0.25">
      <c r="A264" s="30" t="s">
        <v>382</v>
      </c>
      <c r="D264"/>
      <c r="E264"/>
      <c r="F264"/>
      <c r="G264"/>
      <c r="H264" s="27"/>
      <c r="K264"/>
      <c r="L264"/>
      <c r="M264"/>
      <c r="N264"/>
    </row>
    <row r="265" spans="1:14" outlineLevel="1" x14ac:dyDescent="0.25">
      <c r="A265" s="30" t="s">
        <v>383</v>
      </c>
      <c r="D265"/>
      <c r="E265"/>
      <c r="F265"/>
      <c r="G265"/>
      <c r="H265" s="27"/>
      <c r="K265"/>
      <c r="L265"/>
      <c r="M265"/>
      <c r="N265"/>
    </row>
    <row r="266" spans="1:14" outlineLevel="1" x14ac:dyDescent="0.25">
      <c r="A266" s="30" t="s">
        <v>384</v>
      </c>
      <c r="D266"/>
      <c r="E266"/>
      <c r="F266"/>
      <c r="G266"/>
      <c r="H266" s="27"/>
      <c r="K266"/>
      <c r="L266"/>
      <c r="M266"/>
      <c r="N266"/>
    </row>
    <row r="267" spans="1:14" outlineLevel="1" x14ac:dyDescent="0.25">
      <c r="A267" s="30" t="s">
        <v>385</v>
      </c>
      <c r="D267"/>
      <c r="E267"/>
      <c r="F267"/>
      <c r="G267"/>
      <c r="H267" s="27"/>
      <c r="K267"/>
      <c r="L267"/>
      <c r="M267"/>
      <c r="N267"/>
    </row>
    <row r="268" spans="1:14" outlineLevel="1" x14ac:dyDescent="0.25">
      <c r="A268" s="30" t="s">
        <v>386</v>
      </c>
      <c r="D268"/>
      <c r="E268"/>
      <c r="F268"/>
      <c r="G268"/>
      <c r="H268" s="27"/>
      <c r="K268"/>
      <c r="L268"/>
      <c r="M268"/>
      <c r="N268"/>
    </row>
    <row r="269" spans="1:14" outlineLevel="1" x14ac:dyDescent="0.25">
      <c r="A269" s="30" t="s">
        <v>387</v>
      </c>
      <c r="D269"/>
      <c r="E269"/>
      <c r="F269"/>
      <c r="G269"/>
      <c r="H269" s="27"/>
      <c r="K269"/>
      <c r="L269"/>
      <c r="M269"/>
      <c r="N269"/>
    </row>
    <row r="270" spans="1:14" outlineLevel="1" x14ac:dyDescent="0.25">
      <c r="A270" s="30" t="s">
        <v>388</v>
      </c>
      <c r="D270"/>
      <c r="E270"/>
      <c r="F270"/>
      <c r="G270"/>
      <c r="H270" s="27"/>
      <c r="K270"/>
      <c r="L270"/>
      <c r="M270"/>
      <c r="N270"/>
    </row>
    <row r="271" spans="1:14" outlineLevel="1" x14ac:dyDescent="0.25">
      <c r="A271" s="30" t="s">
        <v>389</v>
      </c>
      <c r="D271"/>
      <c r="E271"/>
      <c r="F271"/>
      <c r="G271"/>
      <c r="H271" s="27"/>
      <c r="K271"/>
      <c r="L271"/>
      <c r="M271"/>
      <c r="N271"/>
    </row>
    <row r="272" spans="1:14" outlineLevel="1" x14ac:dyDescent="0.25">
      <c r="A272" s="30" t="s">
        <v>390</v>
      </c>
      <c r="D272"/>
      <c r="E272"/>
      <c r="F272"/>
      <c r="G272"/>
      <c r="H272" s="27"/>
      <c r="K272"/>
      <c r="L272"/>
      <c r="M272"/>
      <c r="N272"/>
    </row>
    <row r="273" spans="1:14" outlineLevel="1" x14ac:dyDescent="0.25">
      <c r="A273" s="30" t="s">
        <v>391</v>
      </c>
      <c r="D273"/>
      <c r="E273"/>
      <c r="F273"/>
      <c r="G273"/>
      <c r="H273" s="27"/>
      <c r="K273"/>
      <c r="L273"/>
      <c r="M273"/>
      <c r="N273"/>
    </row>
    <row r="274" spans="1:14" outlineLevel="1" x14ac:dyDescent="0.25">
      <c r="A274" s="30" t="s">
        <v>392</v>
      </c>
      <c r="D274"/>
      <c r="E274"/>
      <c r="F274"/>
      <c r="G274"/>
      <c r="H274" s="27"/>
      <c r="K274"/>
      <c r="L274"/>
      <c r="M274"/>
      <c r="N274"/>
    </row>
    <row r="275" spans="1:14" outlineLevel="1" x14ac:dyDescent="0.25">
      <c r="A275" s="30" t="s">
        <v>393</v>
      </c>
      <c r="D275"/>
      <c r="E275"/>
      <c r="F275"/>
      <c r="G275"/>
      <c r="H275" s="27"/>
      <c r="K275"/>
      <c r="L275"/>
      <c r="M275"/>
      <c r="N275"/>
    </row>
    <row r="276" spans="1:14" outlineLevel="1" x14ac:dyDescent="0.25">
      <c r="A276" s="30" t="s">
        <v>394</v>
      </c>
      <c r="D276"/>
      <c r="E276"/>
      <c r="F276"/>
      <c r="G276"/>
      <c r="H276" s="27"/>
      <c r="K276"/>
      <c r="L276"/>
      <c r="M276"/>
      <c r="N276"/>
    </row>
    <row r="277" spans="1:14" outlineLevel="1" x14ac:dyDescent="0.25">
      <c r="A277" s="30" t="s">
        <v>395</v>
      </c>
      <c r="D277"/>
      <c r="E277"/>
      <c r="F277"/>
      <c r="G277"/>
      <c r="H277" s="27"/>
      <c r="K277"/>
      <c r="L277"/>
      <c r="M277"/>
      <c r="N277"/>
    </row>
    <row r="278" spans="1:14" outlineLevel="1" x14ac:dyDescent="0.25">
      <c r="A278" s="30" t="s">
        <v>396</v>
      </c>
      <c r="D278"/>
      <c r="E278"/>
      <c r="F278"/>
      <c r="G278"/>
      <c r="H278" s="27"/>
      <c r="K278"/>
      <c r="L278"/>
      <c r="M278"/>
      <c r="N278"/>
    </row>
    <row r="279" spans="1:14" outlineLevel="1" x14ac:dyDescent="0.25">
      <c r="A279" s="30" t="s">
        <v>397</v>
      </c>
      <c r="D279"/>
      <c r="E279"/>
      <c r="F279"/>
      <c r="G279"/>
      <c r="H279" s="27"/>
      <c r="K279"/>
      <c r="L279"/>
      <c r="M279"/>
      <c r="N279"/>
    </row>
    <row r="280" spans="1:14" outlineLevel="1" x14ac:dyDescent="0.25">
      <c r="A280" s="30" t="s">
        <v>398</v>
      </c>
      <c r="D280"/>
      <c r="E280"/>
      <c r="F280"/>
      <c r="G280"/>
      <c r="H280" s="27"/>
      <c r="K280"/>
      <c r="L280"/>
      <c r="M280"/>
      <c r="N280"/>
    </row>
    <row r="281" spans="1:14" outlineLevel="1" x14ac:dyDescent="0.25">
      <c r="A281" s="30" t="s">
        <v>399</v>
      </c>
      <c r="D281"/>
      <c r="E281"/>
      <c r="F281"/>
      <c r="G281"/>
      <c r="H281" s="27"/>
      <c r="K281"/>
      <c r="L281"/>
      <c r="M281"/>
      <c r="N281"/>
    </row>
    <row r="282" spans="1:14" outlineLevel="1" x14ac:dyDescent="0.25">
      <c r="A282" s="30" t="s">
        <v>400</v>
      </c>
      <c r="D282"/>
      <c r="E282"/>
      <c r="F282"/>
      <c r="G282"/>
      <c r="H282" s="27"/>
      <c r="K282"/>
      <c r="L282"/>
      <c r="M282"/>
      <c r="N282"/>
    </row>
    <row r="283" spans="1:14" outlineLevel="1" x14ac:dyDescent="0.25">
      <c r="A283" s="30" t="s">
        <v>401</v>
      </c>
      <c r="D283"/>
      <c r="E283"/>
      <c r="F283"/>
      <c r="G283"/>
      <c r="H283" s="27"/>
      <c r="K283"/>
      <c r="L283"/>
      <c r="M283"/>
      <c r="N283"/>
    </row>
    <row r="284" spans="1:14" outlineLevel="1" x14ac:dyDescent="0.25">
      <c r="A284" s="30" t="s">
        <v>402</v>
      </c>
      <c r="D284"/>
      <c r="E284"/>
      <c r="F284"/>
      <c r="G284"/>
      <c r="H284" s="27"/>
      <c r="K284"/>
      <c r="L284"/>
      <c r="M284"/>
      <c r="N284"/>
    </row>
    <row r="285" spans="1:14" ht="37.5" x14ac:dyDescent="0.25">
      <c r="A285" s="41"/>
      <c r="B285" s="41" t="s">
        <v>403</v>
      </c>
      <c r="C285" s="41" t="s">
        <v>404</v>
      </c>
      <c r="D285" s="41" t="s">
        <v>404</v>
      </c>
      <c r="E285" s="41"/>
      <c r="F285" s="42"/>
      <c r="G285" s="43"/>
      <c r="H285" s="27"/>
      <c r="I285" s="34"/>
      <c r="J285" s="34"/>
      <c r="K285" s="34"/>
      <c r="L285" s="34"/>
      <c r="M285" s="36"/>
    </row>
    <row r="286" spans="1:14" ht="18.75" x14ac:dyDescent="0.25">
      <c r="A286" s="89" t="s">
        <v>405</v>
      </c>
      <c r="B286" s="90"/>
      <c r="C286" s="90"/>
      <c r="D286" s="90"/>
      <c r="E286" s="90"/>
      <c r="F286" s="91"/>
      <c r="G286" s="90"/>
      <c r="H286" s="27"/>
      <c r="I286" s="34"/>
      <c r="J286" s="34"/>
      <c r="K286" s="34"/>
      <c r="L286" s="34"/>
      <c r="M286" s="36"/>
    </row>
    <row r="287" spans="1:14" ht="18.75" x14ac:dyDescent="0.25">
      <c r="A287" s="89" t="s">
        <v>406</v>
      </c>
      <c r="B287" s="90"/>
      <c r="C287" s="90"/>
      <c r="D287" s="90"/>
      <c r="E287" s="90"/>
      <c r="F287" s="91"/>
      <c r="G287" s="90"/>
      <c r="H287" s="27"/>
      <c r="I287" s="34"/>
      <c r="J287" s="34"/>
      <c r="K287" s="34"/>
      <c r="L287" s="34"/>
      <c r="M287" s="36"/>
    </row>
    <row r="288" spans="1:14" x14ac:dyDescent="0.25">
      <c r="A288" s="30" t="s">
        <v>407</v>
      </c>
      <c r="B288" s="47" t="s">
        <v>408</v>
      </c>
      <c r="C288" s="45">
        <f>ROW(B38)</f>
        <v>38</v>
      </c>
      <c r="D288" s="60"/>
      <c r="E288" s="60"/>
      <c r="F288" s="60"/>
      <c r="G288" s="60"/>
      <c r="H288" s="27"/>
      <c r="I288" s="47"/>
      <c r="J288" s="45"/>
      <c r="L288" s="60"/>
      <c r="M288" s="60"/>
      <c r="N288" s="60"/>
    </row>
    <row r="289" spans="1:14" x14ac:dyDescent="0.25">
      <c r="A289" s="30" t="s">
        <v>409</v>
      </c>
      <c r="B289" s="47" t="s">
        <v>410</v>
      </c>
      <c r="C289" s="45">
        <f>ROW(B39)</f>
        <v>39</v>
      </c>
      <c r="E289" s="60"/>
      <c r="F289" s="60"/>
      <c r="H289" s="27"/>
      <c r="I289" s="47"/>
      <c r="J289" s="45"/>
      <c r="L289" s="60"/>
      <c r="M289" s="60"/>
    </row>
    <row r="290" spans="1:14" x14ac:dyDescent="0.25">
      <c r="A290" s="30" t="s">
        <v>411</v>
      </c>
      <c r="B290" s="47" t="s">
        <v>412</v>
      </c>
      <c r="C290" s="45" t="str">
        <f ca="1">IF(ISREF(INDIRECT("'B1. HTT Mortgage Assets'!A1")),ROW('B1. HTT Mortgage Assets'!B43)&amp;" for Mortgage Assets","")</f>
        <v>43 for Mortgage Assets</v>
      </c>
      <c r="D290" s="45" t="str">
        <f ca="1">IF(ISREF(INDIRECT("'B2. HTT Public Sector Assets'!A1")),ROW('[1]B2. HTT Public Sector Assets'!B48)&amp; " for Public Sector Assets","")</f>
        <v/>
      </c>
      <c r="E290" s="92"/>
      <c r="F290" s="60"/>
      <c r="G290" s="92"/>
      <c r="H290" s="27"/>
      <c r="I290" s="47"/>
      <c r="J290" s="45"/>
      <c r="K290" s="45"/>
      <c r="L290" s="92"/>
      <c r="M290" s="60"/>
      <c r="N290" s="92"/>
    </row>
    <row r="291" spans="1:14" x14ac:dyDescent="0.25">
      <c r="A291" s="30" t="s">
        <v>413</v>
      </c>
      <c r="B291" s="47" t="s">
        <v>414</v>
      </c>
      <c r="C291" s="45">
        <f>ROW(B52)</f>
        <v>52</v>
      </c>
      <c r="H291" s="27"/>
      <c r="I291" s="47"/>
      <c r="J291" s="45"/>
    </row>
    <row r="292" spans="1:14" x14ac:dyDescent="0.25">
      <c r="A292" s="30" t="s">
        <v>415</v>
      </c>
      <c r="B292" s="47" t="s">
        <v>416</v>
      </c>
      <c r="C292" s="93" t="str">
        <f ca="1">IF(ISREF(INDIRECT("'B1. HTT Mortgage Assets'!A1")),ROW('B1. HTT Mortgage Assets'!B186)&amp;" for Residential Mortgage Assets","")</f>
        <v>186 for Residential Mortgage Assets</v>
      </c>
      <c r="D292" s="45" t="str">
        <f ca="1">IF(ISREF(INDIRECT("'B1. HTT Mortgage Assets'!A1")),ROW('B1. HTT Mortgage Assets'!B412 )&amp; " for Commercial Mortgage Assets","")</f>
        <v>412 for Commercial Mortgage Assets</v>
      </c>
      <c r="E292" s="92"/>
      <c r="F292" s="45" t="str">
        <f ca="1">IF(ISREF(INDIRECT("'B2. HTT Public Sector Assets'!A1")),ROW('[1]B2. HTT Public Sector Assets'!B18)&amp; " for Public Sector Assets","")</f>
        <v/>
      </c>
      <c r="G292" s="92"/>
      <c r="H292" s="27"/>
      <c r="I292" s="47"/>
      <c r="J292"/>
      <c r="K292" s="45"/>
      <c r="L292" s="92"/>
      <c r="N292" s="92"/>
    </row>
    <row r="293" spans="1:14" x14ac:dyDescent="0.25">
      <c r="A293" s="30" t="s">
        <v>417</v>
      </c>
      <c r="B293" s="47" t="s">
        <v>418</v>
      </c>
      <c r="C293" s="45" t="str">
        <f ca="1">IF(ISREF(INDIRECT("'B1. HTT Mortgage Assets'!A1")),ROW('B1. HTT Mortgage Assets'!B149)&amp;" for Mortgage Assets","")</f>
        <v>149 for Mortgage Assets</v>
      </c>
      <c r="D293" s="45" t="str">
        <f ca="1">IF(ISREF(INDIRECT("'B2. HTT Public Sector Assets'!A1")),ROW('[1]B2. HTT Public Sector Assets'!B129)&amp;" for Public Sector Assets","")</f>
        <v/>
      </c>
      <c r="H293" s="27"/>
      <c r="I293" s="47"/>
      <c r="M293" s="92"/>
    </row>
    <row r="294" spans="1:14" x14ac:dyDescent="0.25">
      <c r="A294" s="30" t="s">
        <v>419</v>
      </c>
      <c r="B294" s="47" t="s">
        <v>420</v>
      </c>
      <c r="C294" s="45">
        <f>ROW(B111)</f>
        <v>111</v>
      </c>
      <c r="F294" s="92"/>
      <c r="H294" s="27"/>
      <c r="I294" s="47"/>
      <c r="J294" s="45"/>
      <c r="M294" s="92"/>
    </row>
    <row r="295" spans="1:14" x14ac:dyDescent="0.25">
      <c r="A295" s="30" t="s">
        <v>421</v>
      </c>
      <c r="B295" s="47" t="s">
        <v>422</v>
      </c>
      <c r="C295" s="45">
        <f>ROW(B163)</f>
        <v>163</v>
      </c>
      <c r="E295" s="92"/>
      <c r="F295" s="92"/>
      <c r="H295" s="27"/>
      <c r="I295" s="47"/>
      <c r="J295" s="45"/>
      <c r="L295" s="92"/>
      <c r="M295" s="92"/>
    </row>
    <row r="296" spans="1:14" x14ac:dyDescent="0.25">
      <c r="A296" s="30" t="s">
        <v>423</v>
      </c>
      <c r="B296" s="47" t="s">
        <v>424</v>
      </c>
      <c r="C296" s="45">
        <f>ROW(B137)</f>
        <v>137</v>
      </c>
      <c r="E296" s="92"/>
      <c r="F296" s="92"/>
      <c r="H296" s="27"/>
      <c r="I296" s="47"/>
      <c r="J296" s="45"/>
      <c r="L296" s="92"/>
      <c r="M296" s="92"/>
    </row>
    <row r="297" spans="1:14" ht="30" x14ac:dyDescent="0.25">
      <c r="A297" s="30" t="s">
        <v>425</v>
      </c>
      <c r="B297" s="30" t="s">
        <v>426</v>
      </c>
      <c r="C297" s="45" t="str">
        <f>ROW('C. HTT Harmonised Glossary'!B17)&amp;" for Harmonised Glossary"</f>
        <v>17 for Harmonised Glossary</v>
      </c>
      <c r="E297" s="92"/>
      <c r="H297" s="27"/>
      <c r="J297" s="45"/>
      <c r="L297" s="92"/>
    </row>
    <row r="298" spans="1:14" x14ac:dyDescent="0.25">
      <c r="A298" s="30" t="s">
        <v>427</v>
      </c>
      <c r="B298" s="47" t="s">
        <v>428</v>
      </c>
      <c r="C298" s="45">
        <f>ROW(B65)</f>
        <v>65</v>
      </c>
      <c r="E298" s="92"/>
      <c r="H298" s="27"/>
      <c r="I298" s="47"/>
      <c r="J298" s="45"/>
      <c r="L298" s="92"/>
    </row>
    <row r="299" spans="1:14" x14ac:dyDescent="0.25">
      <c r="A299" s="30" t="s">
        <v>429</v>
      </c>
      <c r="B299" s="47" t="s">
        <v>430</v>
      </c>
      <c r="C299" s="45">
        <f>ROW(B88)</f>
        <v>88</v>
      </c>
      <c r="E299" s="92"/>
      <c r="H299" s="27"/>
      <c r="I299" s="47"/>
      <c r="J299" s="45"/>
      <c r="L299" s="92"/>
    </row>
    <row r="300" spans="1:14" x14ac:dyDescent="0.25">
      <c r="A300" s="30" t="s">
        <v>431</v>
      </c>
      <c r="B300" s="47" t="s">
        <v>432</v>
      </c>
      <c r="C300" s="45" t="str">
        <f ca="1">IF(ISREF(INDIRECT("'B1. HTT Mortgage Assets'!A1")),ROW('B1. HTT Mortgage Assets'!B179)&amp; " for Mortgage Assets","")</f>
        <v>179 for Mortgage Assets</v>
      </c>
      <c r="D300" s="45" t="str">
        <f ca="1">IF(ISREF(INDIRECT("'B2. HTT Public Sector Assets'!A1")),ROW('[1]B2. HTT Public Sector Assets'!B166)&amp; " for Public Sector Assets","")</f>
        <v/>
      </c>
      <c r="E300" s="92"/>
      <c r="H300" s="27"/>
      <c r="I300" s="47"/>
      <c r="J300" s="45"/>
      <c r="K300" s="45"/>
      <c r="L300" s="92"/>
    </row>
    <row r="301" spans="1:14" outlineLevel="1" x14ac:dyDescent="0.25">
      <c r="A301" s="30" t="s">
        <v>433</v>
      </c>
      <c r="B301" s="47"/>
      <c r="C301" s="45"/>
      <c r="D301" s="45"/>
      <c r="E301" s="92"/>
      <c r="H301" s="27"/>
      <c r="I301" s="47"/>
      <c r="J301" s="45"/>
      <c r="K301" s="45"/>
      <c r="L301" s="92"/>
    </row>
    <row r="302" spans="1:14" outlineLevel="1" x14ac:dyDescent="0.25">
      <c r="A302" s="30" t="s">
        <v>434</v>
      </c>
      <c r="B302" s="47"/>
      <c r="C302" s="45"/>
      <c r="D302" s="45"/>
      <c r="E302" s="92"/>
      <c r="H302" s="27"/>
      <c r="I302" s="47"/>
      <c r="J302" s="45"/>
      <c r="K302" s="45"/>
      <c r="L302" s="92"/>
    </row>
    <row r="303" spans="1:14" outlineLevel="1" x14ac:dyDescent="0.25">
      <c r="A303" s="30" t="s">
        <v>435</v>
      </c>
      <c r="B303" s="47"/>
      <c r="C303" s="45"/>
      <c r="D303" s="45"/>
      <c r="E303" s="92"/>
      <c r="H303" s="27"/>
      <c r="I303" s="47"/>
      <c r="J303" s="45"/>
      <c r="K303" s="45"/>
      <c r="L303" s="92"/>
    </row>
    <row r="304" spans="1:14" outlineLevel="1" x14ac:dyDescent="0.25">
      <c r="A304" s="30" t="s">
        <v>436</v>
      </c>
      <c r="B304" s="47"/>
      <c r="C304" s="45"/>
      <c r="D304" s="45"/>
      <c r="E304" s="92"/>
      <c r="H304" s="27"/>
      <c r="I304" s="47"/>
      <c r="J304" s="45"/>
      <c r="K304" s="45"/>
      <c r="L304" s="92"/>
    </row>
    <row r="305" spans="1:14" outlineLevel="1" x14ac:dyDescent="0.25">
      <c r="A305" s="30" t="s">
        <v>437</v>
      </c>
      <c r="B305" s="47"/>
      <c r="C305" s="45"/>
      <c r="D305" s="45"/>
      <c r="E305" s="92"/>
      <c r="H305" s="27"/>
      <c r="I305" s="47"/>
      <c r="J305" s="45"/>
      <c r="K305" s="45"/>
      <c r="L305" s="92"/>
      <c r="N305" s="50"/>
    </row>
    <row r="306" spans="1:14" outlineLevel="1" x14ac:dyDescent="0.25">
      <c r="A306" s="30" t="s">
        <v>438</v>
      </c>
      <c r="B306" s="47"/>
      <c r="C306" s="45"/>
      <c r="D306" s="45"/>
      <c r="E306" s="92"/>
      <c r="H306" s="27"/>
      <c r="I306" s="47"/>
      <c r="J306" s="45"/>
      <c r="K306" s="45"/>
      <c r="L306" s="92"/>
      <c r="N306" s="50"/>
    </row>
    <row r="307" spans="1:14" outlineLevel="1" x14ac:dyDescent="0.25">
      <c r="A307" s="30" t="s">
        <v>439</v>
      </c>
      <c r="B307" s="47"/>
      <c r="C307" s="45"/>
      <c r="D307" s="45"/>
      <c r="E307" s="92"/>
      <c r="H307" s="27"/>
      <c r="I307" s="47"/>
      <c r="J307" s="45"/>
      <c r="K307" s="45"/>
      <c r="L307" s="92"/>
      <c r="N307" s="50"/>
    </row>
    <row r="308" spans="1:14" outlineLevel="1" x14ac:dyDescent="0.25">
      <c r="A308" s="30" t="s">
        <v>440</v>
      </c>
      <c r="B308" s="47"/>
      <c r="C308" s="45"/>
      <c r="D308" s="45"/>
      <c r="E308" s="92"/>
      <c r="H308" s="27"/>
      <c r="I308" s="47"/>
      <c r="J308" s="45"/>
      <c r="K308" s="45"/>
      <c r="L308" s="92"/>
      <c r="N308" s="50"/>
    </row>
    <row r="309" spans="1:14" outlineLevel="1" x14ac:dyDescent="0.25">
      <c r="A309" s="30" t="s">
        <v>441</v>
      </c>
      <c r="B309" s="47"/>
      <c r="C309" s="45"/>
      <c r="D309" s="45"/>
      <c r="E309" s="92"/>
      <c r="H309" s="27"/>
      <c r="I309" s="47"/>
      <c r="J309" s="45"/>
      <c r="K309" s="45"/>
      <c r="L309" s="92"/>
      <c r="N309" s="50"/>
    </row>
    <row r="310" spans="1:14" outlineLevel="1" x14ac:dyDescent="0.25">
      <c r="A310" s="30" t="s">
        <v>442</v>
      </c>
      <c r="H310" s="27"/>
      <c r="N310" s="50"/>
    </row>
    <row r="311" spans="1:14" ht="37.5" x14ac:dyDescent="0.25">
      <c r="A311" s="42"/>
      <c r="B311" s="41" t="s">
        <v>25</v>
      </c>
      <c r="C311" s="42"/>
      <c r="D311" s="42"/>
      <c r="E311" s="42"/>
      <c r="F311" s="42"/>
      <c r="G311" s="43"/>
      <c r="H311" s="27"/>
      <c r="I311" s="34"/>
      <c r="J311" s="36"/>
      <c r="K311" s="36"/>
      <c r="L311" s="36"/>
      <c r="M311" s="36"/>
      <c r="N311" s="50"/>
    </row>
    <row r="312" spans="1:14" x14ac:dyDescent="0.25">
      <c r="A312" s="30" t="s">
        <v>443</v>
      </c>
      <c r="B312" s="57" t="s">
        <v>444</v>
      </c>
      <c r="C312" s="30" t="s">
        <v>353</v>
      </c>
      <c r="H312" s="27"/>
      <c r="I312" s="57"/>
      <c r="J312" s="45"/>
      <c r="N312" s="50"/>
    </row>
    <row r="313" spans="1:14" outlineLevel="1" x14ac:dyDescent="0.25">
      <c r="A313" s="30" t="s">
        <v>445</v>
      </c>
      <c r="B313" s="57"/>
      <c r="C313" s="45"/>
      <c r="H313" s="27"/>
      <c r="I313" s="57"/>
      <c r="J313" s="45"/>
      <c r="N313" s="50"/>
    </row>
    <row r="314" spans="1:14" outlineLevel="1" x14ac:dyDescent="0.25">
      <c r="A314" s="30" t="s">
        <v>446</v>
      </c>
      <c r="B314" s="57"/>
      <c r="C314" s="45"/>
      <c r="H314" s="27"/>
      <c r="I314" s="57"/>
      <c r="J314" s="45"/>
      <c r="N314" s="50"/>
    </row>
    <row r="315" spans="1:14" outlineLevel="1" x14ac:dyDescent="0.25">
      <c r="A315" s="30" t="s">
        <v>447</v>
      </c>
      <c r="B315" s="57"/>
      <c r="C315" s="45"/>
      <c r="H315" s="27"/>
      <c r="I315" s="57"/>
      <c r="J315" s="45"/>
      <c r="N315" s="50"/>
    </row>
    <row r="316" spans="1:14" outlineLevel="1" x14ac:dyDescent="0.25">
      <c r="A316" s="30" t="s">
        <v>448</v>
      </c>
      <c r="B316" s="57"/>
      <c r="C316" s="45"/>
      <c r="H316" s="27"/>
      <c r="I316" s="57"/>
      <c r="J316" s="45"/>
      <c r="N316" s="50"/>
    </row>
    <row r="317" spans="1:14" outlineLevel="1" x14ac:dyDescent="0.25">
      <c r="A317" s="30" t="s">
        <v>449</v>
      </c>
      <c r="B317" s="57"/>
      <c r="C317" s="45"/>
      <c r="H317" s="27"/>
      <c r="I317" s="57"/>
      <c r="J317" s="45"/>
      <c r="N317" s="50"/>
    </row>
    <row r="318" spans="1:14" outlineLevel="1" x14ac:dyDescent="0.25">
      <c r="A318" s="30" t="s">
        <v>450</v>
      </c>
      <c r="B318" s="57"/>
      <c r="C318" s="45"/>
      <c r="H318" s="27"/>
      <c r="I318" s="57"/>
      <c r="J318" s="45"/>
      <c r="N318" s="50"/>
    </row>
    <row r="319" spans="1:14" ht="18.75" x14ac:dyDescent="0.25">
      <c r="A319" s="42"/>
      <c r="B319" s="41" t="s">
        <v>26</v>
      </c>
      <c r="C319" s="42"/>
      <c r="D319" s="42"/>
      <c r="E319" s="42"/>
      <c r="F319" s="42"/>
      <c r="G319" s="43"/>
      <c r="H319" s="27"/>
      <c r="I319" s="34"/>
      <c r="J319" s="36"/>
      <c r="K319" s="36"/>
      <c r="L319" s="36"/>
      <c r="M319" s="36"/>
      <c r="N319" s="50"/>
    </row>
    <row r="320" spans="1:14" ht="15" customHeight="1" outlineLevel="1" x14ac:dyDescent="0.25">
      <c r="A320" s="52"/>
      <c r="B320" s="53" t="s">
        <v>451</v>
      </c>
      <c r="C320" s="52"/>
      <c r="D320" s="52"/>
      <c r="E320" s="54"/>
      <c r="F320" s="55"/>
      <c r="G320" s="55"/>
      <c r="H320" s="27"/>
      <c r="L320" s="27"/>
      <c r="M320" s="27"/>
      <c r="N320" s="50"/>
    </row>
    <row r="321" spans="1:14" outlineLevel="1" x14ac:dyDescent="0.25">
      <c r="A321" s="30" t="s">
        <v>452</v>
      </c>
      <c r="B321" s="47" t="s">
        <v>453</v>
      </c>
      <c r="C321" s="47"/>
      <c r="H321" s="27"/>
      <c r="I321" s="50"/>
      <c r="J321" s="50"/>
      <c r="K321" s="50"/>
      <c r="L321" s="50"/>
      <c r="M321" s="50"/>
      <c r="N321" s="50"/>
    </row>
    <row r="322" spans="1:14" outlineLevel="1" x14ac:dyDescent="0.25">
      <c r="A322" s="30" t="s">
        <v>454</v>
      </c>
      <c r="B322" s="47" t="s">
        <v>455</v>
      </c>
      <c r="C322" s="47"/>
      <c r="H322" s="27"/>
      <c r="I322" s="50"/>
      <c r="J322" s="50"/>
      <c r="K322" s="50"/>
      <c r="L322" s="50"/>
      <c r="M322" s="50"/>
      <c r="N322" s="50"/>
    </row>
    <row r="323" spans="1:14" outlineLevel="1" x14ac:dyDescent="0.25">
      <c r="A323" s="30" t="s">
        <v>456</v>
      </c>
      <c r="B323" s="47" t="s">
        <v>457</v>
      </c>
      <c r="C323" s="47"/>
      <c r="H323" s="27"/>
      <c r="I323" s="50"/>
      <c r="J323" s="50"/>
      <c r="K323" s="50"/>
      <c r="L323" s="50"/>
      <c r="M323" s="50"/>
      <c r="N323" s="50"/>
    </row>
    <row r="324" spans="1:14" outlineLevel="1" x14ac:dyDescent="0.25">
      <c r="A324" s="30" t="s">
        <v>458</v>
      </c>
      <c r="B324" s="47" t="s">
        <v>459</v>
      </c>
      <c r="H324" s="27"/>
      <c r="I324" s="50"/>
      <c r="J324" s="50"/>
      <c r="K324" s="50"/>
      <c r="L324" s="50"/>
      <c r="M324" s="50"/>
      <c r="N324" s="50"/>
    </row>
    <row r="325" spans="1:14" outlineLevel="1" x14ac:dyDescent="0.25">
      <c r="A325" s="30" t="s">
        <v>460</v>
      </c>
      <c r="B325" s="47" t="s">
        <v>461</v>
      </c>
      <c r="H325" s="27"/>
      <c r="I325" s="50"/>
      <c r="J325" s="50"/>
      <c r="K325" s="50"/>
      <c r="L325" s="50"/>
      <c r="M325" s="50"/>
      <c r="N325" s="50"/>
    </row>
    <row r="326" spans="1:14" outlineLevel="1" x14ac:dyDescent="0.25">
      <c r="A326" s="30" t="s">
        <v>462</v>
      </c>
      <c r="B326" s="47" t="s">
        <v>463</v>
      </c>
      <c r="H326" s="27"/>
      <c r="I326" s="50"/>
      <c r="J326" s="50"/>
      <c r="K326" s="50"/>
      <c r="L326" s="50"/>
      <c r="M326" s="50"/>
      <c r="N326" s="50"/>
    </row>
    <row r="327" spans="1:14" outlineLevel="1" x14ac:dyDescent="0.25">
      <c r="A327" s="30" t="s">
        <v>464</v>
      </c>
      <c r="B327" s="47" t="s">
        <v>465</v>
      </c>
      <c r="H327" s="27"/>
      <c r="I327" s="50"/>
      <c r="J327" s="50"/>
      <c r="K327" s="50"/>
      <c r="L327" s="50"/>
      <c r="M327" s="50"/>
      <c r="N327" s="50"/>
    </row>
    <row r="328" spans="1:14" outlineLevel="1" x14ac:dyDescent="0.25">
      <c r="A328" s="30" t="s">
        <v>466</v>
      </c>
      <c r="B328" s="47" t="s">
        <v>467</v>
      </c>
      <c r="H328" s="27"/>
      <c r="I328" s="50"/>
      <c r="J328" s="50"/>
      <c r="K328" s="50"/>
      <c r="L328" s="50"/>
      <c r="M328" s="50"/>
      <c r="N328" s="50"/>
    </row>
    <row r="329" spans="1:14" outlineLevel="1" x14ac:dyDescent="0.25">
      <c r="A329" s="30" t="s">
        <v>468</v>
      </c>
      <c r="B329" s="47" t="s">
        <v>469</v>
      </c>
      <c r="H329" s="27"/>
      <c r="I329" s="50"/>
      <c r="J329" s="50"/>
      <c r="K329" s="50"/>
      <c r="L329" s="50"/>
      <c r="M329" s="50"/>
      <c r="N329" s="50"/>
    </row>
    <row r="330" spans="1:14" outlineLevel="1" x14ac:dyDescent="0.25">
      <c r="A330" s="30" t="s">
        <v>470</v>
      </c>
      <c r="B330" s="67" t="s">
        <v>471</v>
      </c>
      <c r="H330" s="27"/>
      <c r="I330" s="50"/>
      <c r="J330" s="50"/>
      <c r="K330" s="50"/>
      <c r="L330" s="50"/>
      <c r="M330" s="50"/>
      <c r="N330" s="50"/>
    </row>
    <row r="331" spans="1:14" outlineLevel="1" x14ac:dyDescent="0.25">
      <c r="A331" s="30" t="s">
        <v>472</v>
      </c>
      <c r="B331" s="67" t="s">
        <v>471</v>
      </c>
      <c r="H331" s="27"/>
      <c r="I331" s="50"/>
      <c r="J331" s="50"/>
      <c r="K331" s="50"/>
      <c r="L331" s="50"/>
      <c r="M331" s="50"/>
      <c r="N331" s="50"/>
    </row>
    <row r="332" spans="1:14" outlineLevel="1" x14ac:dyDescent="0.25">
      <c r="A332" s="30" t="s">
        <v>473</v>
      </c>
      <c r="B332" s="67" t="s">
        <v>471</v>
      </c>
      <c r="H332" s="27"/>
      <c r="I332" s="50"/>
      <c r="J332" s="50"/>
      <c r="K332" s="50"/>
      <c r="L332" s="50"/>
      <c r="M332" s="50"/>
      <c r="N332" s="50"/>
    </row>
    <row r="333" spans="1:14" outlineLevel="1" x14ac:dyDescent="0.25">
      <c r="A333" s="30" t="s">
        <v>474</v>
      </c>
      <c r="B333" s="67" t="s">
        <v>471</v>
      </c>
      <c r="H333" s="27"/>
      <c r="I333" s="50"/>
      <c r="J333" s="50"/>
      <c r="K333" s="50"/>
      <c r="L333" s="50"/>
      <c r="M333" s="50"/>
      <c r="N333" s="50"/>
    </row>
    <row r="334" spans="1:14" outlineLevel="1" x14ac:dyDescent="0.25">
      <c r="A334" s="30" t="s">
        <v>475</v>
      </c>
      <c r="B334" s="67" t="s">
        <v>471</v>
      </c>
      <c r="H334" s="27"/>
      <c r="I334" s="50"/>
      <c r="J334" s="50"/>
      <c r="K334" s="50"/>
      <c r="L334" s="50"/>
      <c r="M334" s="50"/>
      <c r="N334" s="50"/>
    </row>
    <row r="335" spans="1:14" outlineLevel="1" x14ac:dyDescent="0.25">
      <c r="A335" s="30" t="s">
        <v>476</v>
      </c>
      <c r="B335" s="67" t="s">
        <v>471</v>
      </c>
      <c r="H335" s="27"/>
      <c r="I335" s="50"/>
      <c r="J335" s="50"/>
      <c r="K335" s="50"/>
      <c r="L335" s="50"/>
      <c r="M335" s="50"/>
      <c r="N335" s="50"/>
    </row>
    <row r="336" spans="1:14" outlineLevel="1" x14ac:dyDescent="0.25">
      <c r="A336" s="30" t="s">
        <v>477</v>
      </c>
      <c r="B336" s="67" t="s">
        <v>471</v>
      </c>
      <c r="H336" s="27"/>
      <c r="I336" s="50"/>
      <c r="J336" s="50"/>
      <c r="K336" s="50"/>
      <c r="L336" s="50"/>
      <c r="M336" s="50"/>
      <c r="N336" s="50"/>
    </row>
    <row r="337" spans="1:14" outlineLevel="1" x14ac:dyDescent="0.25">
      <c r="A337" s="30" t="s">
        <v>478</v>
      </c>
      <c r="B337" s="67" t="s">
        <v>471</v>
      </c>
      <c r="H337" s="27"/>
      <c r="I337" s="50"/>
      <c r="J337" s="50"/>
      <c r="K337" s="50"/>
      <c r="L337" s="50"/>
      <c r="M337" s="50"/>
      <c r="N337" s="50"/>
    </row>
    <row r="338" spans="1:14" outlineLevel="1" x14ac:dyDescent="0.25">
      <c r="A338" s="30" t="s">
        <v>479</v>
      </c>
      <c r="B338" s="67" t="s">
        <v>471</v>
      </c>
      <c r="H338" s="27"/>
      <c r="I338" s="50"/>
      <c r="J338" s="50"/>
      <c r="K338" s="50"/>
      <c r="L338" s="50"/>
      <c r="M338" s="50"/>
      <c r="N338" s="50"/>
    </row>
    <row r="339" spans="1:14" outlineLevel="1" x14ac:dyDescent="0.25">
      <c r="A339" s="30" t="s">
        <v>480</v>
      </c>
      <c r="B339" s="67" t="s">
        <v>471</v>
      </c>
      <c r="H339" s="27"/>
      <c r="I339" s="50"/>
      <c r="J339" s="50"/>
      <c r="K339" s="50"/>
      <c r="L339" s="50"/>
      <c r="M339" s="50"/>
      <c r="N339" s="50"/>
    </row>
    <row r="340" spans="1:14" outlineLevel="1" x14ac:dyDescent="0.25">
      <c r="A340" s="30" t="s">
        <v>481</v>
      </c>
      <c r="B340" s="67" t="s">
        <v>471</v>
      </c>
      <c r="H340" s="27"/>
      <c r="I340" s="50"/>
      <c r="J340" s="50"/>
      <c r="K340" s="50"/>
      <c r="L340" s="50"/>
      <c r="M340" s="50"/>
      <c r="N340" s="50"/>
    </row>
    <row r="341" spans="1:14" outlineLevel="1" x14ac:dyDescent="0.25">
      <c r="A341" s="30" t="s">
        <v>482</v>
      </c>
      <c r="B341" s="67" t="s">
        <v>471</v>
      </c>
      <c r="H341" s="27"/>
      <c r="I341" s="50"/>
      <c r="J341" s="50"/>
      <c r="K341" s="50"/>
      <c r="L341" s="50"/>
      <c r="M341" s="50"/>
      <c r="N341" s="50"/>
    </row>
    <row r="342" spans="1:14" outlineLevel="1" x14ac:dyDescent="0.25">
      <c r="A342" s="30" t="s">
        <v>483</v>
      </c>
      <c r="B342" s="67" t="s">
        <v>471</v>
      </c>
      <c r="H342" s="27"/>
      <c r="I342" s="50"/>
      <c r="J342" s="50"/>
      <c r="K342" s="50"/>
      <c r="L342" s="50"/>
      <c r="M342" s="50"/>
      <c r="N342" s="50"/>
    </row>
    <row r="343" spans="1:14" outlineLevel="1" x14ac:dyDescent="0.25">
      <c r="A343" s="30" t="s">
        <v>484</v>
      </c>
      <c r="B343" s="67" t="s">
        <v>471</v>
      </c>
      <c r="H343" s="27"/>
      <c r="I343" s="50"/>
      <c r="J343" s="50"/>
      <c r="K343" s="50"/>
      <c r="L343" s="50"/>
      <c r="M343" s="50"/>
      <c r="N343" s="50"/>
    </row>
    <row r="344" spans="1:14" outlineLevel="1" x14ac:dyDescent="0.25">
      <c r="A344" s="30" t="s">
        <v>485</v>
      </c>
      <c r="B344" s="67" t="s">
        <v>471</v>
      </c>
      <c r="H344" s="27"/>
      <c r="I344" s="50"/>
      <c r="J344" s="50"/>
      <c r="K344" s="50"/>
      <c r="L344" s="50"/>
      <c r="M344" s="50"/>
      <c r="N344" s="50"/>
    </row>
    <row r="345" spans="1:14" outlineLevel="1" x14ac:dyDescent="0.25">
      <c r="A345" s="30" t="s">
        <v>486</v>
      </c>
      <c r="B345" s="67" t="s">
        <v>471</v>
      </c>
      <c r="H345" s="27"/>
      <c r="I345" s="50"/>
      <c r="J345" s="50"/>
      <c r="K345" s="50"/>
      <c r="L345" s="50"/>
      <c r="M345" s="50"/>
      <c r="N345" s="50"/>
    </row>
    <row r="346" spans="1:14" outlineLevel="1" x14ac:dyDescent="0.25">
      <c r="A346" s="30" t="s">
        <v>487</v>
      </c>
      <c r="B346" s="67" t="s">
        <v>471</v>
      </c>
      <c r="H346" s="27"/>
      <c r="I346" s="50"/>
      <c r="J346" s="50"/>
      <c r="K346" s="50"/>
      <c r="L346" s="50"/>
      <c r="M346" s="50"/>
      <c r="N346" s="50"/>
    </row>
    <row r="347" spans="1:14" outlineLevel="1" x14ac:dyDescent="0.25">
      <c r="A347" s="30" t="s">
        <v>488</v>
      </c>
      <c r="B347" s="67" t="s">
        <v>471</v>
      </c>
      <c r="H347" s="27"/>
      <c r="I347" s="50"/>
      <c r="J347" s="50"/>
      <c r="K347" s="50"/>
      <c r="L347" s="50"/>
      <c r="M347" s="50"/>
      <c r="N347" s="50"/>
    </row>
    <row r="348" spans="1:14" outlineLevel="1" x14ac:dyDescent="0.25">
      <c r="A348" s="30" t="s">
        <v>489</v>
      </c>
      <c r="B348" s="67" t="s">
        <v>471</v>
      </c>
      <c r="H348" s="27"/>
      <c r="I348" s="50"/>
      <c r="J348" s="50"/>
      <c r="K348" s="50"/>
      <c r="L348" s="50"/>
      <c r="M348" s="50"/>
      <c r="N348" s="50"/>
    </row>
    <row r="349" spans="1:14" outlineLevel="1" x14ac:dyDescent="0.25">
      <c r="A349" s="30" t="s">
        <v>490</v>
      </c>
      <c r="B349" s="67" t="s">
        <v>471</v>
      </c>
      <c r="H349" s="27"/>
      <c r="I349" s="50"/>
      <c r="J349" s="50"/>
      <c r="K349" s="50"/>
      <c r="L349" s="50"/>
      <c r="M349" s="50"/>
      <c r="N349" s="50"/>
    </row>
    <row r="350" spans="1:14" outlineLevel="1" x14ac:dyDescent="0.25">
      <c r="A350" s="30" t="s">
        <v>491</v>
      </c>
      <c r="B350" s="67" t="s">
        <v>471</v>
      </c>
      <c r="H350" s="27"/>
      <c r="I350" s="50"/>
      <c r="J350" s="50"/>
      <c r="K350" s="50"/>
      <c r="L350" s="50"/>
      <c r="M350" s="50"/>
      <c r="N350" s="50"/>
    </row>
    <row r="351" spans="1:14" outlineLevel="1" x14ac:dyDescent="0.25">
      <c r="A351" s="30" t="s">
        <v>492</v>
      </c>
      <c r="B351" s="67" t="s">
        <v>471</v>
      </c>
      <c r="H351" s="27"/>
      <c r="I351" s="50"/>
      <c r="J351" s="50"/>
      <c r="K351" s="50"/>
      <c r="L351" s="50"/>
      <c r="M351" s="50"/>
      <c r="N351" s="50"/>
    </row>
    <row r="352" spans="1:14" outlineLevel="1" x14ac:dyDescent="0.25">
      <c r="A352" s="30" t="s">
        <v>493</v>
      </c>
      <c r="B352" s="67" t="s">
        <v>471</v>
      </c>
      <c r="H352" s="27"/>
      <c r="I352" s="50"/>
      <c r="J352" s="50"/>
      <c r="K352" s="50"/>
      <c r="L352" s="50"/>
      <c r="M352" s="50"/>
      <c r="N352" s="50"/>
    </row>
    <row r="353" spans="1:14" outlineLevel="1" x14ac:dyDescent="0.25">
      <c r="A353" s="30" t="s">
        <v>494</v>
      </c>
      <c r="B353" s="67" t="s">
        <v>471</v>
      </c>
      <c r="H353" s="27"/>
      <c r="I353" s="50"/>
      <c r="J353" s="50"/>
      <c r="K353" s="50"/>
      <c r="L353" s="50"/>
      <c r="M353" s="50"/>
      <c r="N353" s="50"/>
    </row>
    <row r="354" spans="1:14" outlineLevel="1" x14ac:dyDescent="0.25">
      <c r="A354" s="30" t="s">
        <v>495</v>
      </c>
      <c r="B354" s="67" t="s">
        <v>471</v>
      </c>
      <c r="H354" s="27"/>
      <c r="I354" s="50"/>
      <c r="J354" s="50"/>
      <c r="K354" s="50"/>
      <c r="L354" s="50"/>
      <c r="M354" s="50"/>
      <c r="N354" s="50"/>
    </row>
    <row r="355" spans="1:14" outlineLevel="1" x14ac:dyDescent="0.25">
      <c r="A355" s="30" t="s">
        <v>496</v>
      </c>
      <c r="B355" s="67" t="s">
        <v>471</v>
      </c>
      <c r="H355" s="27"/>
      <c r="I355" s="50"/>
      <c r="J355" s="50"/>
      <c r="K355" s="50"/>
      <c r="L355" s="50"/>
      <c r="M355" s="50"/>
      <c r="N355" s="50"/>
    </row>
    <row r="356" spans="1:14" outlineLevel="1" x14ac:dyDescent="0.25">
      <c r="A356" s="30" t="s">
        <v>497</v>
      </c>
      <c r="B356" s="67" t="s">
        <v>471</v>
      </c>
      <c r="H356" s="27"/>
      <c r="I356" s="50"/>
      <c r="J356" s="50"/>
      <c r="K356" s="50"/>
      <c r="L356" s="50"/>
      <c r="M356" s="50"/>
      <c r="N356" s="50"/>
    </row>
    <row r="357" spans="1:14" outlineLevel="1" x14ac:dyDescent="0.25">
      <c r="A357" s="30" t="s">
        <v>498</v>
      </c>
      <c r="B357" s="67" t="s">
        <v>471</v>
      </c>
      <c r="H357" s="27"/>
      <c r="I357" s="50"/>
      <c r="J357" s="50"/>
      <c r="K357" s="50"/>
      <c r="L357" s="50"/>
      <c r="M357" s="50"/>
      <c r="N357" s="50"/>
    </row>
    <row r="358" spans="1:14" outlineLevel="1" x14ac:dyDescent="0.25">
      <c r="A358" s="30" t="s">
        <v>499</v>
      </c>
      <c r="B358" s="67" t="s">
        <v>471</v>
      </c>
      <c r="H358" s="27"/>
      <c r="I358" s="50"/>
      <c r="J358" s="50"/>
      <c r="K358" s="50"/>
      <c r="L358" s="50"/>
      <c r="M358" s="50"/>
      <c r="N358" s="50"/>
    </row>
    <row r="359" spans="1:14" outlineLevel="1" x14ac:dyDescent="0.25">
      <c r="A359" s="30" t="s">
        <v>500</v>
      </c>
      <c r="B359" s="67" t="s">
        <v>471</v>
      </c>
      <c r="H359" s="27"/>
      <c r="I359" s="50"/>
      <c r="J359" s="50"/>
      <c r="K359" s="50"/>
      <c r="L359" s="50"/>
      <c r="M359" s="50"/>
      <c r="N359" s="50"/>
    </row>
    <row r="360" spans="1:14" outlineLevel="1" x14ac:dyDescent="0.25">
      <c r="A360" s="30" t="s">
        <v>501</v>
      </c>
      <c r="B360" s="67" t="s">
        <v>471</v>
      </c>
      <c r="H360" s="27"/>
      <c r="I360" s="50"/>
      <c r="J360" s="50"/>
      <c r="K360" s="50"/>
      <c r="L360" s="50"/>
      <c r="M360" s="50"/>
      <c r="N360" s="50"/>
    </row>
    <row r="361" spans="1:14" outlineLevel="1" x14ac:dyDescent="0.25">
      <c r="A361" s="30" t="s">
        <v>502</v>
      </c>
      <c r="B361" s="67" t="s">
        <v>471</v>
      </c>
      <c r="H361" s="27"/>
      <c r="I361" s="50"/>
      <c r="J361" s="50"/>
      <c r="K361" s="50"/>
      <c r="L361" s="50"/>
      <c r="M361" s="50"/>
      <c r="N361" s="50"/>
    </row>
    <row r="362" spans="1:14" outlineLevel="1" x14ac:dyDescent="0.25">
      <c r="A362" s="30" t="s">
        <v>503</v>
      </c>
      <c r="B362" s="67" t="s">
        <v>471</v>
      </c>
      <c r="H362" s="27"/>
      <c r="I362" s="50"/>
      <c r="J362" s="50"/>
      <c r="K362" s="50"/>
      <c r="L362" s="50"/>
      <c r="M362" s="50"/>
      <c r="N362" s="50"/>
    </row>
    <row r="363" spans="1:14" outlineLevel="1" x14ac:dyDescent="0.25">
      <c r="A363" s="30" t="s">
        <v>504</v>
      </c>
      <c r="B363" s="67" t="s">
        <v>471</v>
      </c>
      <c r="H363" s="27"/>
      <c r="I363" s="50"/>
      <c r="J363" s="50"/>
      <c r="K363" s="50"/>
      <c r="L363" s="50"/>
      <c r="M363" s="50"/>
      <c r="N363" s="50"/>
    </row>
    <row r="364" spans="1:14" outlineLevel="1" x14ac:dyDescent="0.25">
      <c r="A364" s="30" t="s">
        <v>505</v>
      </c>
      <c r="B364" s="67" t="s">
        <v>471</v>
      </c>
      <c r="H364" s="27"/>
      <c r="I364" s="50"/>
      <c r="J364" s="50"/>
      <c r="K364" s="50"/>
      <c r="L364" s="50"/>
      <c r="M364" s="50"/>
      <c r="N364" s="50"/>
    </row>
    <row r="365" spans="1:14" outlineLevel="1" x14ac:dyDescent="0.25">
      <c r="A365" s="30" t="s">
        <v>506</v>
      </c>
      <c r="B365" s="67" t="s">
        <v>471</v>
      </c>
      <c r="H365" s="27"/>
      <c r="I365" s="50"/>
      <c r="J365" s="50"/>
      <c r="K365" s="50"/>
      <c r="L365" s="50"/>
      <c r="M365" s="50"/>
      <c r="N365" s="50"/>
    </row>
    <row r="366" spans="1:14" x14ac:dyDescent="0.25">
      <c r="H366" s="27"/>
      <c r="I366" s="50"/>
      <c r="J366" s="50"/>
      <c r="K366" s="50"/>
      <c r="L366" s="50"/>
      <c r="M366" s="50"/>
      <c r="N366" s="50"/>
    </row>
    <row r="367" spans="1:14" x14ac:dyDescent="0.25">
      <c r="H367" s="27"/>
      <c r="I367" s="50"/>
      <c r="J367" s="50"/>
      <c r="K367" s="50"/>
      <c r="L367" s="50"/>
      <c r="M367" s="50"/>
      <c r="N367" s="50"/>
    </row>
    <row r="368" spans="1:14" x14ac:dyDescent="0.25">
      <c r="H368" s="27"/>
      <c r="I368" s="50"/>
      <c r="J368" s="50"/>
      <c r="K368" s="50"/>
      <c r="L368" s="50"/>
      <c r="M368" s="50"/>
      <c r="N368" s="50"/>
    </row>
    <row r="369" spans="1:14" x14ac:dyDescent="0.25">
      <c r="A369" s="50"/>
      <c r="B369" s="50"/>
      <c r="C369" s="50"/>
      <c r="D369" s="50"/>
      <c r="E369" s="50"/>
      <c r="F369" s="50"/>
      <c r="G369" s="50"/>
      <c r="H369" s="27"/>
      <c r="I369" s="50"/>
      <c r="J369" s="50"/>
      <c r="K369" s="50"/>
      <c r="L369" s="50"/>
      <c r="M369" s="50"/>
      <c r="N369" s="50"/>
    </row>
    <row r="370" spans="1:14" x14ac:dyDescent="0.25">
      <c r="A370" s="50"/>
      <c r="B370" s="50"/>
      <c r="C370" s="50"/>
      <c r="D370" s="50"/>
      <c r="E370" s="50"/>
      <c r="F370" s="50"/>
      <c r="G370" s="50"/>
      <c r="H370" s="27"/>
      <c r="I370" s="50"/>
      <c r="J370" s="50"/>
      <c r="K370" s="50"/>
      <c r="L370" s="50"/>
      <c r="M370" s="50"/>
      <c r="N370" s="50"/>
    </row>
    <row r="371" spans="1:14" x14ac:dyDescent="0.25">
      <c r="A371" s="50"/>
      <c r="B371" s="50"/>
      <c r="C371" s="50"/>
      <c r="D371" s="50"/>
      <c r="E371" s="50"/>
      <c r="F371" s="50"/>
      <c r="G371" s="50"/>
      <c r="H371" s="27"/>
      <c r="I371" s="50"/>
      <c r="J371" s="50"/>
      <c r="K371" s="50"/>
      <c r="L371" s="50"/>
      <c r="M371" s="50"/>
      <c r="N371" s="50"/>
    </row>
    <row r="372" spans="1:14" x14ac:dyDescent="0.25">
      <c r="A372" s="50"/>
      <c r="B372" s="50"/>
      <c r="C372" s="50"/>
      <c r="D372" s="50"/>
      <c r="E372" s="50"/>
      <c r="F372" s="50"/>
      <c r="G372" s="50"/>
      <c r="H372" s="27"/>
      <c r="I372" s="50"/>
      <c r="J372" s="50"/>
      <c r="K372" s="50"/>
      <c r="L372" s="50"/>
      <c r="M372" s="50"/>
      <c r="N372" s="50"/>
    </row>
    <row r="373" spans="1:14" x14ac:dyDescent="0.25">
      <c r="A373" s="50"/>
      <c r="B373" s="50"/>
      <c r="C373" s="50"/>
      <c r="D373" s="50"/>
      <c r="E373" s="50"/>
      <c r="F373" s="50"/>
      <c r="G373" s="50"/>
      <c r="H373" s="27"/>
      <c r="I373" s="50"/>
      <c r="J373" s="50"/>
      <c r="K373" s="50"/>
      <c r="L373" s="50"/>
      <c r="M373" s="50"/>
      <c r="N373" s="50"/>
    </row>
    <row r="374" spans="1:14" x14ac:dyDescent="0.25">
      <c r="A374" s="50"/>
      <c r="B374" s="50"/>
      <c r="C374" s="50"/>
      <c r="D374" s="50"/>
      <c r="E374" s="50"/>
      <c r="F374" s="50"/>
      <c r="G374" s="50"/>
      <c r="H374" s="27"/>
      <c r="I374" s="50"/>
      <c r="J374" s="50"/>
      <c r="K374" s="50"/>
      <c r="L374" s="50"/>
      <c r="M374" s="50"/>
      <c r="N374" s="50"/>
    </row>
    <row r="375" spans="1:14" x14ac:dyDescent="0.25">
      <c r="A375" s="50"/>
      <c r="B375" s="50"/>
      <c r="C375" s="50"/>
      <c r="D375" s="50"/>
      <c r="E375" s="50"/>
      <c r="F375" s="50"/>
      <c r="G375" s="50"/>
      <c r="H375" s="27"/>
      <c r="I375" s="50"/>
      <c r="J375" s="50"/>
      <c r="K375" s="50"/>
      <c r="L375" s="50"/>
      <c r="M375" s="50"/>
      <c r="N375" s="50"/>
    </row>
    <row r="376" spans="1:14" x14ac:dyDescent="0.25">
      <c r="A376" s="50"/>
      <c r="B376" s="50"/>
      <c r="C376" s="50"/>
      <c r="D376" s="50"/>
      <c r="E376" s="50"/>
      <c r="F376" s="50"/>
      <c r="G376" s="50"/>
      <c r="H376" s="27"/>
      <c r="I376" s="50"/>
      <c r="J376" s="50"/>
      <c r="K376" s="50"/>
      <c r="L376" s="50"/>
      <c r="M376" s="50"/>
      <c r="N376" s="50"/>
    </row>
    <row r="377" spans="1:14" x14ac:dyDescent="0.25">
      <c r="A377" s="50"/>
      <c r="B377" s="50"/>
      <c r="C377" s="50"/>
      <c r="D377" s="50"/>
      <c r="E377" s="50"/>
      <c r="F377" s="50"/>
      <c r="G377" s="50"/>
      <c r="H377" s="27"/>
      <c r="I377" s="50"/>
      <c r="J377" s="50"/>
      <c r="K377" s="50"/>
      <c r="L377" s="50"/>
      <c r="M377" s="50"/>
      <c r="N377" s="50"/>
    </row>
    <row r="378" spans="1:14" x14ac:dyDescent="0.25">
      <c r="A378" s="50"/>
      <c r="B378" s="50"/>
      <c r="C378" s="50"/>
      <c r="D378" s="50"/>
      <c r="E378" s="50"/>
      <c r="F378" s="50"/>
      <c r="G378" s="50"/>
      <c r="H378" s="27"/>
      <c r="I378" s="50"/>
      <c r="J378" s="50"/>
      <c r="K378" s="50"/>
      <c r="L378" s="50"/>
      <c r="M378" s="50"/>
      <c r="N378" s="50"/>
    </row>
    <row r="379" spans="1:14" x14ac:dyDescent="0.25">
      <c r="A379" s="50"/>
      <c r="B379" s="50"/>
      <c r="C379" s="50"/>
      <c r="D379" s="50"/>
      <c r="E379" s="50"/>
      <c r="F379" s="50"/>
      <c r="G379" s="50"/>
      <c r="H379" s="27"/>
      <c r="I379" s="50"/>
      <c r="J379" s="50"/>
      <c r="K379" s="50"/>
      <c r="L379" s="50"/>
      <c r="M379" s="50"/>
      <c r="N379" s="50"/>
    </row>
    <row r="380" spans="1:14" x14ac:dyDescent="0.25">
      <c r="A380" s="50"/>
      <c r="B380" s="50"/>
      <c r="C380" s="50"/>
      <c r="D380" s="50"/>
      <c r="E380" s="50"/>
      <c r="F380" s="50"/>
      <c r="G380" s="50"/>
      <c r="H380" s="27"/>
      <c r="I380" s="50"/>
      <c r="J380" s="50"/>
      <c r="K380" s="50"/>
      <c r="L380" s="50"/>
      <c r="M380" s="50"/>
      <c r="N380" s="50"/>
    </row>
    <row r="381" spans="1:14" x14ac:dyDescent="0.25">
      <c r="A381" s="50"/>
      <c r="B381" s="50"/>
      <c r="C381" s="50"/>
      <c r="D381" s="50"/>
      <c r="E381" s="50"/>
      <c r="F381" s="50"/>
      <c r="G381" s="50"/>
      <c r="H381" s="27"/>
      <c r="I381" s="50"/>
      <c r="J381" s="50"/>
      <c r="K381" s="50"/>
      <c r="L381" s="50"/>
      <c r="M381" s="50"/>
      <c r="N381" s="50"/>
    </row>
    <row r="382" spans="1:14" x14ac:dyDescent="0.25">
      <c r="A382" s="50"/>
      <c r="B382" s="50"/>
      <c r="C382" s="50"/>
      <c r="D382" s="50"/>
      <c r="E382" s="50"/>
      <c r="F382" s="50"/>
      <c r="G382" s="50"/>
      <c r="H382" s="27"/>
      <c r="I382" s="50"/>
      <c r="J382" s="50"/>
      <c r="K382" s="50"/>
      <c r="L382" s="50"/>
      <c r="M382" s="50"/>
      <c r="N382" s="50"/>
    </row>
    <row r="383" spans="1:14" x14ac:dyDescent="0.25">
      <c r="A383" s="50"/>
      <c r="B383" s="50"/>
      <c r="C383" s="50"/>
      <c r="D383" s="50"/>
      <c r="E383" s="50"/>
      <c r="F383" s="50"/>
      <c r="G383" s="50"/>
      <c r="H383" s="27"/>
      <c r="I383" s="50"/>
      <c r="J383" s="50"/>
      <c r="K383" s="50"/>
      <c r="L383" s="50"/>
      <c r="M383" s="50"/>
      <c r="N383" s="50"/>
    </row>
    <row r="384" spans="1:14" x14ac:dyDescent="0.25">
      <c r="A384" s="50"/>
      <c r="B384" s="50"/>
      <c r="C384" s="50"/>
      <c r="D384" s="50"/>
      <c r="E384" s="50"/>
      <c r="F384" s="50"/>
      <c r="G384" s="50"/>
      <c r="H384" s="27"/>
      <c r="I384" s="50"/>
      <c r="J384" s="50"/>
      <c r="K384" s="50"/>
      <c r="L384" s="50"/>
      <c r="M384" s="50"/>
      <c r="N384" s="50"/>
    </row>
    <row r="385" spans="1:14" x14ac:dyDescent="0.25">
      <c r="A385" s="50"/>
      <c r="B385" s="50"/>
      <c r="C385" s="50"/>
      <c r="D385" s="50"/>
      <c r="E385" s="50"/>
      <c r="F385" s="50"/>
      <c r="G385" s="50"/>
      <c r="H385" s="27"/>
      <c r="I385" s="50"/>
      <c r="J385" s="50"/>
      <c r="K385" s="50"/>
      <c r="L385" s="50"/>
      <c r="M385" s="50"/>
      <c r="N385" s="50"/>
    </row>
    <row r="386" spans="1:14" x14ac:dyDescent="0.25">
      <c r="A386" s="50"/>
      <c r="B386" s="50"/>
      <c r="C386" s="50"/>
      <c r="D386" s="50"/>
      <c r="E386" s="50"/>
      <c r="F386" s="50"/>
      <c r="G386" s="50"/>
      <c r="H386" s="27"/>
      <c r="I386" s="50"/>
      <c r="J386" s="50"/>
      <c r="K386" s="50"/>
      <c r="L386" s="50"/>
      <c r="M386" s="50"/>
      <c r="N386" s="50"/>
    </row>
    <row r="387" spans="1:14" x14ac:dyDescent="0.25">
      <c r="A387" s="50"/>
      <c r="B387" s="50"/>
      <c r="C387" s="50"/>
      <c r="D387" s="50"/>
      <c r="E387" s="50"/>
      <c r="F387" s="50"/>
      <c r="G387" s="50"/>
      <c r="H387" s="27"/>
      <c r="I387" s="50"/>
      <c r="J387" s="50"/>
      <c r="K387" s="50"/>
      <c r="L387" s="50"/>
      <c r="M387" s="50"/>
      <c r="N387" s="50"/>
    </row>
    <row r="388" spans="1:14" x14ac:dyDescent="0.25">
      <c r="A388" s="50"/>
      <c r="B388" s="50"/>
      <c r="C388" s="50"/>
      <c r="D388" s="50"/>
      <c r="E388" s="50"/>
      <c r="F388" s="50"/>
      <c r="G388" s="50"/>
      <c r="H388" s="27"/>
      <c r="I388" s="50"/>
      <c r="J388" s="50"/>
      <c r="K388" s="50"/>
      <c r="L388" s="50"/>
      <c r="M388" s="50"/>
      <c r="N388" s="50"/>
    </row>
    <row r="389" spans="1:14" x14ac:dyDescent="0.25">
      <c r="A389" s="50"/>
      <c r="B389" s="50"/>
      <c r="C389" s="50"/>
      <c r="D389" s="50"/>
      <c r="E389" s="50"/>
      <c r="F389" s="50"/>
      <c r="G389" s="50"/>
      <c r="H389" s="27"/>
      <c r="I389" s="50"/>
      <c r="J389" s="50"/>
      <c r="K389" s="50"/>
      <c r="L389" s="50"/>
      <c r="M389" s="50"/>
      <c r="N389" s="50"/>
    </row>
    <row r="390" spans="1:14" x14ac:dyDescent="0.25">
      <c r="A390" s="50"/>
      <c r="B390" s="50"/>
      <c r="C390" s="50"/>
      <c r="D390" s="50"/>
      <c r="E390" s="50"/>
      <c r="F390" s="50"/>
      <c r="G390" s="50"/>
      <c r="H390" s="27"/>
      <c r="I390" s="50"/>
      <c r="J390" s="50"/>
      <c r="K390" s="50"/>
      <c r="L390" s="50"/>
      <c r="M390" s="50"/>
      <c r="N390" s="50"/>
    </row>
    <row r="391" spans="1:14" x14ac:dyDescent="0.25">
      <c r="A391" s="50"/>
      <c r="B391" s="50"/>
      <c r="C391" s="50"/>
      <c r="D391" s="50"/>
      <c r="E391" s="50"/>
      <c r="F391" s="50"/>
      <c r="G391" s="50"/>
      <c r="H391" s="27"/>
      <c r="I391" s="50"/>
      <c r="J391" s="50"/>
      <c r="K391" s="50"/>
      <c r="L391" s="50"/>
      <c r="M391" s="50"/>
      <c r="N391" s="50"/>
    </row>
    <row r="392" spans="1:14" x14ac:dyDescent="0.25">
      <c r="A392" s="50"/>
      <c r="B392" s="50"/>
      <c r="C392" s="50"/>
      <c r="D392" s="50"/>
      <c r="E392" s="50"/>
      <c r="F392" s="50"/>
      <c r="G392" s="50"/>
      <c r="H392" s="27"/>
      <c r="I392" s="50"/>
      <c r="J392" s="50"/>
      <c r="K392" s="50"/>
      <c r="L392" s="50"/>
      <c r="M392" s="50"/>
      <c r="N392" s="50"/>
    </row>
    <row r="393" spans="1:14" x14ac:dyDescent="0.25">
      <c r="A393" s="50"/>
      <c r="B393" s="50"/>
      <c r="C393" s="50"/>
      <c r="D393" s="50"/>
      <c r="E393" s="50"/>
      <c r="F393" s="50"/>
      <c r="G393" s="50"/>
      <c r="H393" s="27"/>
      <c r="I393" s="50"/>
      <c r="J393" s="50"/>
      <c r="K393" s="50"/>
      <c r="L393" s="50"/>
      <c r="M393" s="50"/>
      <c r="N393" s="50"/>
    </row>
    <row r="394" spans="1:14" x14ac:dyDescent="0.25">
      <c r="A394" s="50"/>
      <c r="B394" s="50"/>
      <c r="C394" s="50"/>
      <c r="D394" s="50"/>
      <c r="E394" s="50"/>
      <c r="F394" s="50"/>
      <c r="G394" s="50"/>
      <c r="H394" s="27"/>
      <c r="I394" s="50"/>
      <c r="J394" s="50"/>
      <c r="K394" s="50"/>
      <c r="L394" s="50"/>
      <c r="M394" s="50"/>
      <c r="N394" s="50"/>
    </row>
    <row r="395" spans="1:14" x14ac:dyDescent="0.25">
      <c r="A395" s="50"/>
      <c r="B395" s="50"/>
      <c r="C395" s="50"/>
      <c r="D395" s="50"/>
      <c r="E395" s="50"/>
      <c r="F395" s="50"/>
      <c r="G395" s="50"/>
      <c r="H395" s="27"/>
      <c r="I395" s="50"/>
      <c r="J395" s="50"/>
      <c r="K395" s="50"/>
      <c r="L395" s="50"/>
      <c r="M395" s="50"/>
      <c r="N395" s="50"/>
    </row>
    <row r="396" spans="1:14" x14ac:dyDescent="0.25">
      <c r="A396" s="50"/>
      <c r="B396" s="50"/>
      <c r="C396" s="50"/>
      <c r="D396" s="50"/>
      <c r="E396" s="50"/>
      <c r="F396" s="50"/>
      <c r="G396" s="50"/>
      <c r="H396" s="27"/>
      <c r="I396" s="50"/>
      <c r="J396" s="50"/>
      <c r="K396" s="50"/>
      <c r="L396" s="50"/>
      <c r="M396" s="50"/>
      <c r="N396" s="50"/>
    </row>
    <row r="397" spans="1:14" x14ac:dyDescent="0.25">
      <c r="A397" s="50"/>
      <c r="B397" s="50"/>
      <c r="C397" s="50"/>
      <c r="D397" s="50"/>
      <c r="E397" s="50"/>
      <c r="F397" s="50"/>
      <c r="G397" s="50"/>
      <c r="H397" s="27"/>
      <c r="I397" s="50"/>
      <c r="J397" s="50"/>
      <c r="K397" s="50"/>
      <c r="L397" s="50"/>
      <c r="M397" s="50"/>
      <c r="N397" s="50"/>
    </row>
    <row r="398" spans="1:14" x14ac:dyDescent="0.25">
      <c r="A398" s="50"/>
      <c r="B398" s="50"/>
      <c r="C398" s="50"/>
      <c r="D398" s="50"/>
      <c r="E398" s="50"/>
      <c r="F398" s="50"/>
      <c r="G398" s="50"/>
      <c r="H398" s="27"/>
      <c r="I398" s="50"/>
      <c r="J398" s="50"/>
      <c r="K398" s="50"/>
      <c r="L398" s="50"/>
      <c r="M398" s="50"/>
      <c r="N398" s="50"/>
    </row>
    <row r="399" spans="1:14" x14ac:dyDescent="0.25">
      <c r="A399" s="50"/>
      <c r="B399" s="50"/>
      <c r="C399" s="50"/>
      <c r="D399" s="50"/>
      <c r="E399" s="50"/>
      <c r="F399" s="50"/>
      <c r="G399" s="50"/>
      <c r="H399" s="27"/>
      <c r="I399" s="50"/>
      <c r="J399" s="50"/>
      <c r="K399" s="50"/>
      <c r="L399" s="50"/>
      <c r="M399" s="50"/>
      <c r="N399" s="50"/>
    </row>
    <row r="400" spans="1:14" x14ac:dyDescent="0.25">
      <c r="A400" s="50"/>
      <c r="B400" s="50"/>
      <c r="C400" s="50"/>
      <c r="D400" s="50"/>
      <c r="E400" s="50"/>
      <c r="F400" s="50"/>
      <c r="G400" s="50"/>
      <c r="H400" s="27"/>
      <c r="I400" s="50"/>
      <c r="J400" s="50"/>
      <c r="K400" s="50"/>
      <c r="L400" s="50"/>
      <c r="M400" s="50"/>
      <c r="N400" s="50"/>
    </row>
    <row r="401" spans="1:14" x14ac:dyDescent="0.25">
      <c r="A401" s="50"/>
      <c r="B401" s="50"/>
      <c r="C401" s="50"/>
      <c r="D401" s="50"/>
      <c r="E401" s="50"/>
      <c r="F401" s="50"/>
      <c r="G401" s="50"/>
      <c r="H401" s="27"/>
      <c r="I401" s="50"/>
      <c r="J401" s="50"/>
      <c r="K401" s="50"/>
      <c r="L401" s="50"/>
      <c r="M401" s="50"/>
      <c r="N401" s="50"/>
    </row>
    <row r="402" spans="1:14" x14ac:dyDescent="0.25">
      <c r="A402" s="50"/>
      <c r="B402" s="50"/>
      <c r="C402" s="50"/>
      <c r="D402" s="50"/>
      <c r="E402" s="50"/>
      <c r="F402" s="50"/>
      <c r="G402" s="50"/>
      <c r="H402" s="27"/>
      <c r="I402" s="50"/>
      <c r="J402" s="50"/>
      <c r="K402" s="50"/>
      <c r="L402" s="50"/>
      <c r="M402" s="50"/>
      <c r="N402" s="50"/>
    </row>
    <row r="403" spans="1:14" x14ac:dyDescent="0.25">
      <c r="A403" s="50"/>
      <c r="B403" s="50"/>
      <c r="C403" s="50"/>
      <c r="D403" s="50"/>
      <c r="E403" s="50"/>
      <c r="F403" s="50"/>
      <c r="G403" s="50"/>
      <c r="H403" s="27"/>
      <c r="I403" s="50"/>
      <c r="J403" s="50"/>
      <c r="K403" s="50"/>
      <c r="L403" s="50"/>
      <c r="M403" s="50"/>
      <c r="N403" s="50"/>
    </row>
    <row r="404" spans="1:14" x14ac:dyDescent="0.25">
      <c r="A404" s="50"/>
      <c r="B404" s="50"/>
      <c r="C404" s="50"/>
      <c r="D404" s="50"/>
      <c r="E404" s="50"/>
      <c r="F404" s="50"/>
      <c r="G404" s="50"/>
      <c r="H404" s="27"/>
      <c r="I404" s="50"/>
      <c r="J404" s="50"/>
      <c r="K404" s="50"/>
      <c r="L404" s="50"/>
      <c r="M404" s="50"/>
      <c r="N404" s="50"/>
    </row>
    <row r="405" spans="1:14" x14ac:dyDescent="0.25">
      <c r="A405" s="50"/>
      <c r="B405" s="50"/>
      <c r="C405" s="50"/>
      <c r="D405" s="50"/>
      <c r="E405" s="50"/>
      <c r="F405" s="50"/>
      <c r="G405" s="50"/>
      <c r="H405" s="27"/>
      <c r="I405" s="50"/>
      <c r="J405" s="50"/>
      <c r="K405" s="50"/>
      <c r="L405" s="50"/>
      <c r="M405" s="50"/>
      <c r="N405" s="50"/>
    </row>
    <row r="406" spans="1:14" x14ac:dyDescent="0.25">
      <c r="A406" s="50"/>
      <c r="B406" s="50"/>
      <c r="C406" s="50"/>
      <c r="D406" s="50"/>
      <c r="E406" s="50"/>
      <c r="F406" s="50"/>
      <c r="G406" s="50"/>
      <c r="H406" s="27"/>
      <c r="I406" s="50"/>
      <c r="J406" s="50"/>
      <c r="K406" s="50"/>
      <c r="L406" s="50"/>
      <c r="M406" s="50"/>
      <c r="N406" s="50"/>
    </row>
    <row r="407" spans="1:14" x14ac:dyDescent="0.25">
      <c r="A407" s="50"/>
      <c r="B407" s="50"/>
      <c r="C407" s="50"/>
      <c r="D407" s="50"/>
      <c r="E407" s="50"/>
      <c r="F407" s="50"/>
      <c r="G407" s="50"/>
      <c r="H407" s="27"/>
      <c r="I407" s="50"/>
      <c r="J407" s="50"/>
      <c r="K407" s="50"/>
      <c r="L407" s="50"/>
      <c r="M407" s="50"/>
      <c r="N407" s="50"/>
    </row>
    <row r="408" spans="1:14" x14ac:dyDescent="0.25">
      <c r="A408" s="50"/>
      <c r="B408" s="50"/>
      <c r="C408" s="50"/>
      <c r="D408" s="50"/>
      <c r="E408" s="50"/>
      <c r="F408" s="50"/>
      <c r="G408" s="50"/>
      <c r="H408" s="27"/>
      <c r="I408" s="50"/>
      <c r="J408" s="50"/>
      <c r="K408" s="50"/>
      <c r="L408" s="50"/>
      <c r="M408" s="50"/>
      <c r="N408" s="50"/>
    </row>
    <row r="409" spans="1:14" x14ac:dyDescent="0.25">
      <c r="A409" s="50"/>
      <c r="B409" s="50"/>
      <c r="C409" s="50"/>
      <c r="D409" s="50"/>
      <c r="E409" s="50"/>
      <c r="F409" s="50"/>
      <c r="G409" s="50"/>
      <c r="H409" s="27"/>
      <c r="I409" s="50"/>
      <c r="J409" s="50"/>
      <c r="K409" s="50"/>
      <c r="L409" s="50"/>
      <c r="M409" s="50"/>
      <c r="N409" s="50"/>
    </row>
    <row r="410" spans="1:14" x14ac:dyDescent="0.25">
      <c r="A410" s="50"/>
      <c r="B410" s="50"/>
      <c r="C410" s="50"/>
      <c r="D410" s="50"/>
      <c r="E410" s="50"/>
      <c r="F410" s="50"/>
      <c r="G410" s="50"/>
      <c r="H410" s="27"/>
      <c r="I410" s="50"/>
      <c r="J410" s="50"/>
      <c r="K410" s="50"/>
      <c r="L410" s="50"/>
      <c r="M410" s="50"/>
      <c r="N410" s="50"/>
    </row>
    <row r="411" spans="1:14" x14ac:dyDescent="0.25">
      <c r="A411" s="50"/>
      <c r="B411" s="50"/>
      <c r="C411" s="50"/>
      <c r="D411" s="50"/>
      <c r="E411" s="50"/>
      <c r="F411" s="50"/>
      <c r="G411" s="50"/>
      <c r="H411" s="27"/>
      <c r="I411" s="50"/>
      <c r="J411" s="50"/>
      <c r="K411" s="50"/>
      <c r="L411" s="50"/>
      <c r="M411" s="50"/>
      <c r="N411" s="50"/>
    </row>
    <row r="412" spans="1:14" x14ac:dyDescent="0.25">
      <c r="A412" s="50"/>
      <c r="B412" s="50"/>
      <c r="C412" s="50"/>
      <c r="D412" s="50"/>
      <c r="E412" s="50"/>
      <c r="F412" s="50"/>
      <c r="G412" s="50"/>
      <c r="H412" s="27"/>
      <c r="I412" s="50"/>
      <c r="J412" s="50"/>
      <c r="K412" s="50"/>
      <c r="L412" s="50"/>
      <c r="M412" s="50"/>
      <c r="N412" s="50"/>
    </row>
    <row r="413" spans="1:14" x14ac:dyDescent="0.25">
      <c r="A413" s="50"/>
      <c r="B413" s="50"/>
      <c r="C413" s="50"/>
      <c r="D413" s="50"/>
      <c r="E413" s="50"/>
      <c r="F413" s="50"/>
      <c r="G413" s="50"/>
      <c r="H413" s="27"/>
      <c r="I413" s="50"/>
      <c r="J413" s="50"/>
      <c r="K413" s="50"/>
      <c r="L413" s="50"/>
      <c r="M413" s="50"/>
      <c r="N413" s="50"/>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8A1FC7C1-B23F-4087-976B-B9EC8FAC847E}"/>
    <hyperlink ref="B7" location="'A. HTT General'!B26" display="2. Regulatory Summary" xr:uid="{064CEFF3-8956-4B78-9895-AC328767B8A0}"/>
    <hyperlink ref="B8" location="'A. HTT General'!B36" display="3. General Cover Pool / Covered Bond Information" xr:uid="{C2251C97-FB6E-4738-82CA-FB244CC02187}"/>
    <hyperlink ref="B9" location="'A. HTT General'!B285" display="4. References to Capital Requirements Regulation (CRR) 129(7)" xr:uid="{07DE0C07-E7AB-4F71-950D-9AECE34EA0C2}"/>
    <hyperlink ref="B11" location="'A. HTT General'!B319" display="6. Other relevant information" xr:uid="{4AC27A68-FF80-4719-9F6C-49116D24E451}"/>
    <hyperlink ref="C289" location="'A. HTT General'!A39" display="'A. HTT General'!A39" xr:uid="{DE27122F-130A-494D-BCB0-046350D41E7D}"/>
    <hyperlink ref="C290" location="'B1. HTT Mortgage Assets'!B43" display="'B1. HTT Mortgage Assets'!B43" xr:uid="{0DB3FD11-3C1E-4BFB-AB13-C16C18004BC5}"/>
    <hyperlink ref="D290" location="'B2. HTT Public Sector Assets'!B48" display="'B2. HTT Public Sector Assets'!B48" xr:uid="{BEFBACCB-2460-49F2-AE06-61386D970222}"/>
    <hyperlink ref="C291" location="'A. HTT General'!A52" display="'A. HTT General'!A52" xr:uid="{3E9D9CFE-F49B-414B-BB50-35C1422B93D5}"/>
    <hyperlink ref="C295" location="'A. HTT General'!B163" display="'A. HTT General'!B163" xr:uid="{8AE80B31-977F-49A2-838D-42A93A397046}"/>
    <hyperlink ref="C296" location="'A. HTT General'!B137" display="'A. HTT General'!B137" xr:uid="{AF732AA0-E417-4D9D-86BB-DCFCE8333918}"/>
    <hyperlink ref="C297" location="'C. HTT Harmonised Glossary'!B17" display="'C. HTT Harmonised Glossary'!B17" xr:uid="{D84F0485-7770-4ABC-AEA2-35247388CBF8}"/>
    <hyperlink ref="C298" location="'A. HTT General'!B65" display="'A. HTT General'!B65" xr:uid="{3E7BD7D0-2BA6-4E23-8EB0-82E59AB8DF75}"/>
    <hyperlink ref="C299" location="'A. HTT General'!B88" display="'A. HTT General'!B88" xr:uid="{634127B1-4C10-494D-BCDE-A4EF2B548C78}"/>
    <hyperlink ref="C300" location="'B1. HTT Mortgage Assets'!B180" display="'B1. HTT Mortgage Assets'!B180" xr:uid="{F2D5244E-3A65-4BEE-A842-8DEE8615770D}"/>
    <hyperlink ref="D300" location="'B2. HTT Public Sector Assets'!B166" display="'B2. HTT Public Sector Assets'!B166" xr:uid="{2A8DE441-70BC-44F9-AA37-708BF17B94FD}"/>
    <hyperlink ref="B27" r:id="rId1" display="UCITS Compliance" xr:uid="{D3B9C051-CC67-4720-B51A-80DE58521A29}"/>
    <hyperlink ref="B28" r:id="rId2" xr:uid="{02E20AAB-A3B5-497C-985D-15FD5F59FD98}"/>
    <hyperlink ref="B29" r:id="rId3" xr:uid="{7183512C-0C3E-4887-87E8-B81A131F6C6E}"/>
    <hyperlink ref="B10" location="'A. HTT General'!B311" display="5. References to Capital Requirements Regulation (CRR) 129(1)" xr:uid="{3E9520BB-B60C-47D7-B977-D983CE0B4137}"/>
    <hyperlink ref="D292" location="'B1. HTT Mortgage Assets'!B412" display="'B1. HTT Mortgage Assets'!B412" xr:uid="{C892C180-5B0F-4F17-85A5-D07CCBAE48DC}"/>
    <hyperlink ref="C292" location="'B1. HTT Mortgage Assets'!B186" display="'B1. HTT Mortgage Assets'!B186" xr:uid="{388F333A-B99D-47B4-935D-25E1F2ACF7CF}"/>
    <hyperlink ref="C288" location="'A. HTT General'!A38" display="'A. HTT General'!A38" xr:uid="{BF3B7AA4-3941-40FB-950A-D97A601FCA13}"/>
    <hyperlink ref="C294" location="'A. HTT General'!B111" display="'A. HTT General'!B111" xr:uid="{0773F5F9-0D73-4B5A-A814-626E66AABD66}"/>
    <hyperlink ref="F292" location="'B2. HTT Public Sector Assets'!A18" display="'B2. HTT Public Sector Assets'!A18" xr:uid="{042088F1-A279-4950-9D46-9F8862DB39A4}"/>
    <hyperlink ref="D293" location="'B2. HTT Public Sector Assets'!B129" display="'B2. HTT Public Sector Assets'!B129" xr:uid="{2FB23F7B-8E63-4A91-8A38-C96D64AF7381}"/>
    <hyperlink ref="C293" location="'B1. HTT Mortgage Assets'!B149" display="'B1. HTT Mortgage Assets'!B149" xr:uid="{5C60C373-1B30-46D7-BE24-F8B729C1147C}"/>
    <hyperlink ref="C16" r:id="rId4" xr:uid="{2FE53AE4-5D1A-4A2A-8AC8-B15660457E48}"/>
    <hyperlink ref="C29" r:id="rId5" xr:uid="{F3A1CE30-7F44-48CB-BC44-FD6409F2650B}"/>
    <hyperlink ref="C229" r:id="rId6" xr:uid="{F0082E28-4020-4001-B196-9D7DA5F27F0D}"/>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E1074-BD7E-4293-8FB7-D45F172326DE}">
  <sheetPr>
    <tabColor rgb="FFE36E00"/>
  </sheetPr>
  <dimension ref="A1:N577"/>
  <sheetViews>
    <sheetView zoomScale="85" zoomScaleNormal="85" workbookViewId="0"/>
  </sheetViews>
  <sheetFormatPr defaultColWidth="8.85546875" defaultRowHeight="15" outlineLevelRow="1" x14ac:dyDescent="0.25"/>
  <cols>
    <col min="1" max="1" width="13.85546875" style="30" customWidth="1"/>
    <col min="2" max="2" width="60.85546875" style="30" customWidth="1"/>
    <col min="3" max="3" width="41" style="30" customWidth="1"/>
    <col min="4" max="4" width="40.85546875" style="30" customWidth="1"/>
    <col min="5" max="5" width="6.7109375" style="30" customWidth="1"/>
    <col min="6" max="6" width="41.5703125" style="30" customWidth="1"/>
    <col min="7" max="7" width="41.5703125" style="27" customWidth="1"/>
    <col min="8" max="16384" width="8.85546875" style="50"/>
  </cols>
  <sheetData>
    <row r="1" spans="1:7" ht="31.5" x14ac:dyDescent="0.25">
      <c r="A1" s="26" t="s">
        <v>507</v>
      </c>
      <c r="B1" s="26"/>
      <c r="C1" s="27"/>
      <c r="D1" s="27"/>
      <c r="E1" s="27"/>
      <c r="F1" s="28" t="s">
        <v>16</v>
      </c>
    </row>
    <row r="2" spans="1:7" ht="15.75" thickBot="1" x14ac:dyDescent="0.3">
      <c r="A2" s="27"/>
      <c r="B2" s="27"/>
      <c r="C2" s="27"/>
      <c r="D2" s="27"/>
      <c r="E2" s="27"/>
      <c r="F2" s="27"/>
    </row>
    <row r="3" spans="1:7" ht="19.5" thickBot="1" x14ac:dyDescent="0.3">
      <c r="A3" s="31"/>
      <c r="B3" s="32" t="s">
        <v>17</v>
      </c>
      <c r="C3" s="33" t="s">
        <v>18</v>
      </c>
      <c r="D3" s="31"/>
      <c r="E3" s="31"/>
      <c r="F3" s="27"/>
      <c r="G3" s="31"/>
    </row>
    <row r="4" spans="1:7" ht="15.75" thickBot="1" x14ac:dyDescent="0.3"/>
    <row r="5" spans="1:7" ht="18.75" x14ac:dyDescent="0.25">
      <c r="A5" s="34"/>
      <c r="B5" s="35" t="s">
        <v>508</v>
      </c>
      <c r="C5" s="34"/>
      <c r="E5" s="36"/>
      <c r="F5" s="36"/>
    </row>
    <row r="6" spans="1:7" x14ac:dyDescent="0.25">
      <c r="B6" s="94" t="s">
        <v>509</v>
      </c>
    </row>
    <row r="7" spans="1:7" x14ac:dyDescent="0.25">
      <c r="B7" s="95" t="s">
        <v>510</v>
      </c>
    </row>
    <row r="8" spans="1:7" ht="15.75" thickBot="1" x14ac:dyDescent="0.3">
      <c r="B8" s="96" t="s">
        <v>511</v>
      </c>
    </row>
    <row r="9" spans="1:7" x14ac:dyDescent="0.25">
      <c r="B9" s="97"/>
    </row>
    <row r="10" spans="1:7" ht="37.5" x14ac:dyDescent="0.25">
      <c r="A10" s="41" t="s">
        <v>27</v>
      </c>
      <c r="B10" s="41" t="s">
        <v>509</v>
      </c>
      <c r="C10" s="42"/>
      <c r="D10" s="42"/>
      <c r="E10" s="42"/>
      <c r="F10" s="42"/>
      <c r="G10" s="43"/>
    </row>
    <row r="11" spans="1:7" ht="15" customHeight="1" x14ac:dyDescent="0.25">
      <c r="A11" s="52"/>
      <c r="B11" s="53" t="s">
        <v>512</v>
      </c>
      <c r="C11" s="52" t="s">
        <v>62</v>
      </c>
      <c r="D11" s="52"/>
      <c r="E11" s="52"/>
      <c r="F11" s="55" t="s">
        <v>513</v>
      </c>
      <c r="G11" s="55"/>
    </row>
    <row r="12" spans="1:7" x14ac:dyDescent="0.25">
      <c r="A12" s="30" t="s">
        <v>514</v>
      </c>
      <c r="B12" s="30" t="s">
        <v>515</v>
      </c>
      <c r="C12" s="56">
        <f>'D. Nat''l Transparency Template'!H209/1000000</f>
        <v>71242.767330090079</v>
      </c>
      <c r="F12" s="62">
        <f>IF($C$15=0,"",IF(C12="[for completion]","",C12/$C$15))</f>
        <v>1</v>
      </c>
    </row>
    <row r="13" spans="1:7" x14ac:dyDescent="0.25">
      <c r="A13" s="30" t="s">
        <v>516</v>
      </c>
      <c r="B13" s="30" t="s">
        <v>517</v>
      </c>
      <c r="C13" s="56">
        <v>0</v>
      </c>
      <c r="F13" s="62">
        <f>IF($C$15=0,"",IF(C13="[for completion]","",C13/$C$15))</f>
        <v>0</v>
      </c>
    </row>
    <row r="14" spans="1:7" x14ac:dyDescent="0.25">
      <c r="A14" s="30" t="s">
        <v>518</v>
      </c>
      <c r="B14" s="30" t="s">
        <v>100</v>
      </c>
      <c r="C14" s="56">
        <v>0</v>
      </c>
      <c r="F14" s="62">
        <f>IF($C$15=0,"",IF(C14="[for completion]","",C14/$C$15))</f>
        <v>0</v>
      </c>
    </row>
    <row r="15" spans="1:7" x14ac:dyDescent="0.25">
      <c r="A15" s="30" t="s">
        <v>519</v>
      </c>
      <c r="B15" s="98" t="s">
        <v>102</v>
      </c>
      <c r="C15" s="56">
        <f>SUM(C12:C14)</f>
        <v>71242.767330090079</v>
      </c>
      <c r="F15" s="99">
        <f>SUM(F12:F14)</f>
        <v>1</v>
      </c>
    </row>
    <row r="16" spans="1:7" outlineLevel="1" x14ac:dyDescent="0.25">
      <c r="A16" s="30" t="s">
        <v>520</v>
      </c>
      <c r="B16" s="67"/>
      <c r="C16" s="56"/>
      <c r="F16" s="62"/>
    </row>
    <row r="17" spans="1:7" outlineLevel="1" x14ac:dyDescent="0.25">
      <c r="A17" s="30" t="s">
        <v>521</v>
      </c>
      <c r="B17" s="67"/>
      <c r="C17" s="56"/>
      <c r="F17" s="62"/>
    </row>
    <row r="18" spans="1:7" outlineLevel="1" x14ac:dyDescent="0.25">
      <c r="A18" s="30" t="s">
        <v>522</v>
      </c>
      <c r="B18" s="67"/>
      <c r="C18" s="56"/>
      <c r="F18" s="62"/>
    </row>
    <row r="19" spans="1:7" outlineLevel="1" x14ac:dyDescent="0.25">
      <c r="A19" s="30" t="s">
        <v>523</v>
      </c>
      <c r="B19" s="67"/>
      <c r="C19" s="56"/>
      <c r="F19" s="62"/>
    </row>
    <row r="20" spans="1:7" outlineLevel="1" x14ac:dyDescent="0.25">
      <c r="A20" s="30" t="s">
        <v>524</v>
      </c>
      <c r="B20" s="67"/>
      <c r="C20" s="56"/>
      <c r="F20" s="62"/>
    </row>
    <row r="21" spans="1:7" outlineLevel="1" x14ac:dyDescent="0.25">
      <c r="A21" s="30" t="s">
        <v>525</v>
      </c>
      <c r="B21" s="67"/>
      <c r="C21" s="56"/>
      <c r="F21" s="62"/>
    </row>
    <row r="22" spans="1:7" outlineLevel="1" x14ac:dyDescent="0.25">
      <c r="A22" s="30" t="s">
        <v>526</v>
      </c>
      <c r="B22" s="67"/>
      <c r="C22" s="56"/>
      <c r="F22" s="62"/>
    </row>
    <row r="23" spans="1:7" outlineLevel="1" x14ac:dyDescent="0.25">
      <c r="A23" s="30" t="s">
        <v>527</v>
      </c>
      <c r="B23" s="67"/>
      <c r="C23" s="56"/>
      <c r="F23" s="62"/>
    </row>
    <row r="24" spans="1:7" outlineLevel="1" x14ac:dyDescent="0.25">
      <c r="A24" s="30" t="s">
        <v>528</v>
      </c>
      <c r="B24" s="67"/>
      <c r="C24" s="56"/>
      <c r="F24" s="62"/>
    </row>
    <row r="25" spans="1:7" outlineLevel="1" x14ac:dyDescent="0.25">
      <c r="A25" s="30" t="s">
        <v>529</v>
      </c>
      <c r="B25" s="67"/>
      <c r="C25" s="56"/>
      <c r="F25" s="62"/>
    </row>
    <row r="26" spans="1:7" outlineLevel="1" x14ac:dyDescent="0.25">
      <c r="A26" s="30" t="s">
        <v>530</v>
      </c>
      <c r="B26" s="67"/>
      <c r="C26" s="68"/>
      <c r="D26" s="50"/>
      <c r="E26" s="50"/>
      <c r="F26" s="62"/>
    </row>
    <row r="27" spans="1:7" ht="15" customHeight="1" x14ac:dyDescent="0.25">
      <c r="A27" s="52"/>
      <c r="B27" s="53" t="s">
        <v>531</v>
      </c>
      <c r="C27" s="52" t="s">
        <v>532</v>
      </c>
      <c r="D27" s="52" t="s">
        <v>533</v>
      </c>
      <c r="E27" s="54"/>
      <c r="F27" s="52" t="s">
        <v>534</v>
      </c>
      <c r="G27" s="55"/>
    </row>
    <row r="28" spans="1:7" x14ac:dyDescent="0.25">
      <c r="A28" s="30" t="s">
        <v>535</v>
      </c>
      <c r="B28" s="30" t="s">
        <v>536</v>
      </c>
      <c r="C28" s="100">
        <f>'D. Nat''l Transparency Template'!H210</f>
        <v>244042</v>
      </c>
      <c r="D28" s="30" t="s">
        <v>69</v>
      </c>
      <c r="F28" s="100">
        <f>C28</f>
        <v>244042</v>
      </c>
    </row>
    <row r="29" spans="1:7" outlineLevel="1" x14ac:dyDescent="0.25">
      <c r="A29" s="30" t="s">
        <v>537</v>
      </c>
      <c r="B29" s="47" t="s">
        <v>538</v>
      </c>
    </row>
    <row r="30" spans="1:7" outlineLevel="1" x14ac:dyDescent="0.25">
      <c r="A30" s="30" t="s">
        <v>539</v>
      </c>
      <c r="B30" s="47" t="s">
        <v>540</v>
      </c>
    </row>
    <row r="31" spans="1:7" outlineLevel="1" x14ac:dyDescent="0.25">
      <c r="A31" s="30" t="s">
        <v>541</v>
      </c>
      <c r="B31" s="47"/>
    </row>
    <row r="32" spans="1:7" outlineLevel="1" x14ac:dyDescent="0.25">
      <c r="A32" s="30" t="s">
        <v>542</v>
      </c>
      <c r="B32" s="47"/>
    </row>
    <row r="33" spans="1:7" outlineLevel="1" x14ac:dyDescent="0.25">
      <c r="A33" s="30" t="s">
        <v>543</v>
      </c>
      <c r="B33" s="47"/>
    </row>
    <row r="34" spans="1:7" outlineLevel="1" x14ac:dyDescent="0.25">
      <c r="A34" s="30" t="s">
        <v>544</v>
      </c>
      <c r="B34" s="47"/>
    </row>
    <row r="35" spans="1:7" ht="15" customHeight="1" x14ac:dyDescent="0.25">
      <c r="A35" s="52"/>
      <c r="B35" s="53" t="s">
        <v>545</v>
      </c>
      <c r="C35" s="52" t="s">
        <v>546</v>
      </c>
      <c r="D35" s="52" t="s">
        <v>547</v>
      </c>
      <c r="E35" s="54"/>
      <c r="F35" s="55" t="s">
        <v>513</v>
      </c>
      <c r="G35" s="55"/>
    </row>
    <row r="36" spans="1:7" x14ac:dyDescent="0.25">
      <c r="A36" s="30" t="s">
        <v>548</v>
      </c>
      <c r="B36" s="30" t="s">
        <v>549</v>
      </c>
      <c r="C36" s="99">
        <v>3.8834951682617378E-4</v>
      </c>
      <c r="D36" s="30" t="s">
        <v>69</v>
      </c>
      <c r="E36" s="101"/>
      <c r="F36" s="99">
        <f>C36</f>
        <v>3.8834951682617378E-4</v>
      </c>
    </row>
    <row r="37" spans="1:7" outlineLevel="1" x14ac:dyDescent="0.25">
      <c r="A37" s="30" t="s">
        <v>550</v>
      </c>
      <c r="C37" s="99"/>
      <c r="D37" s="99"/>
      <c r="E37" s="101"/>
      <c r="F37" s="99"/>
    </row>
    <row r="38" spans="1:7" outlineLevel="1" x14ac:dyDescent="0.25">
      <c r="A38" s="30" t="s">
        <v>551</v>
      </c>
      <c r="C38" s="99"/>
      <c r="D38" s="99"/>
      <c r="E38" s="101"/>
      <c r="F38" s="99"/>
    </row>
    <row r="39" spans="1:7" outlineLevel="1" x14ac:dyDescent="0.25">
      <c r="A39" s="30" t="s">
        <v>552</v>
      </c>
      <c r="C39" s="99"/>
      <c r="D39" s="99"/>
      <c r="E39" s="101"/>
      <c r="F39" s="99"/>
    </row>
    <row r="40" spans="1:7" outlineLevel="1" x14ac:dyDescent="0.25">
      <c r="A40" s="30" t="s">
        <v>553</v>
      </c>
      <c r="C40" s="99"/>
      <c r="D40" s="99"/>
      <c r="E40" s="101"/>
      <c r="F40" s="99"/>
    </row>
    <row r="41" spans="1:7" outlineLevel="1" x14ac:dyDescent="0.25">
      <c r="A41" s="30" t="s">
        <v>554</v>
      </c>
      <c r="C41" s="99"/>
      <c r="D41" s="99"/>
      <c r="E41" s="101"/>
      <c r="F41" s="99"/>
    </row>
    <row r="42" spans="1:7" outlineLevel="1" x14ac:dyDescent="0.25">
      <c r="A42" s="30" t="s">
        <v>555</v>
      </c>
      <c r="C42" s="99"/>
      <c r="D42" s="99"/>
      <c r="E42" s="101"/>
      <c r="F42" s="99"/>
    </row>
    <row r="43" spans="1:7" ht="15" customHeight="1" x14ac:dyDescent="0.25">
      <c r="A43" s="52"/>
      <c r="B43" s="53" t="s">
        <v>556</v>
      </c>
      <c r="C43" s="52" t="s">
        <v>546</v>
      </c>
      <c r="D43" s="52" t="s">
        <v>547</v>
      </c>
      <c r="E43" s="54"/>
      <c r="F43" s="55" t="s">
        <v>513</v>
      </c>
      <c r="G43" s="55"/>
    </row>
    <row r="44" spans="1:7" x14ac:dyDescent="0.25">
      <c r="A44" s="30" t="s">
        <v>557</v>
      </c>
      <c r="B44" s="102" t="s">
        <v>558</v>
      </c>
      <c r="C44" s="103">
        <f>SUM(C45:C71)</f>
        <v>0</v>
      </c>
      <c r="D44" s="103">
        <f>SUM(D45:D71)</f>
        <v>0</v>
      </c>
      <c r="E44" s="99"/>
      <c r="F44" s="103">
        <f>SUM(F45:F71)</f>
        <v>0</v>
      </c>
      <c r="G44" s="30"/>
    </row>
    <row r="45" spans="1:7" x14ac:dyDescent="0.25">
      <c r="A45" s="30" t="s">
        <v>559</v>
      </c>
      <c r="B45" s="30" t="s">
        <v>560</v>
      </c>
      <c r="C45" s="99">
        <v>0</v>
      </c>
      <c r="D45" s="30" t="s">
        <v>69</v>
      </c>
      <c r="E45" s="99"/>
      <c r="F45" s="99">
        <v>0</v>
      </c>
      <c r="G45" s="30"/>
    </row>
    <row r="46" spans="1:7" x14ac:dyDescent="0.25">
      <c r="A46" s="30" t="s">
        <v>561</v>
      </c>
      <c r="B46" s="30" t="s">
        <v>562</v>
      </c>
      <c r="C46" s="99">
        <v>0</v>
      </c>
      <c r="D46" s="30" t="s">
        <v>69</v>
      </c>
      <c r="E46" s="99"/>
      <c r="F46" s="99">
        <v>0</v>
      </c>
      <c r="G46" s="30"/>
    </row>
    <row r="47" spans="1:7" x14ac:dyDescent="0.25">
      <c r="A47" s="30" t="s">
        <v>563</v>
      </c>
      <c r="B47" s="30" t="s">
        <v>564</v>
      </c>
      <c r="C47" s="99">
        <v>0</v>
      </c>
      <c r="D47" s="30" t="s">
        <v>69</v>
      </c>
      <c r="E47" s="99"/>
      <c r="F47" s="99">
        <v>0</v>
      </c>
      <c r="G47" s="30"/>
    </row>
    <row r="48" spans="1:7" x14ac:dyDescent="0.25">
      <c r="A48" s="30" t="s">
        <v>565</v>
      </c>
      <c r="B48" s="30" t="s">
        <v>566</v>
      </c>
      <c r="C48" s="99">
        <v>0</v>
      </c>
      <c r="D48" s="30" t="s">
        <v>69</v>
      </c>
      <c r="E48" s="99"/>
      <c r="F48" s="99">
        <v>0</v>
      </c>
      <c r="G48" s="30"/>
    </row>
    <row r="49" spans="1:7" x14ac:dyDescent="0.25">
      <c r="A49" s="30" t="s">
        <v>567</v>
      </c>
      <c r="B49" s="30" t="s">
        <v>568</v>
      </c>
      <c r="C49" s="99">
        <v>0</v>
      </c>
      <c r="D49" s="30" t="s">
        <v>69</v>
      </c>
      <c r="E49" s="99"/>
      <c r="F49" s="99">
        <v>0</v>
      </c>
      <c r="G49" s="30"/>
    </row>
    <row r="50" spans="1:7" x14ac:dyDescent="0.25">
      <c r="A50" s="30" t="s">
        <v>569</v>
      </c>
      <c r="B50" s="30" t="s">
        <v>570</v>
      </c>
      <c r="C50" s="99">
        <v>0</v>
      </c>
      <c r="D50" s="30" t="s">
        <v>69</v>
      </c>
      <c r="E50" s="99"/>
      <c r="F50" s="99">
        <v>0</v>
      </c>
      <c r="G50" s="30"/>
    </row>
    <row r="51" spans="1:7" x14ac:dyDescent="0.25">
      <c r="A51" s="30" t="s">
        <v>571</v>
      </c>
      <c r="B51" s="30" t="s">
        <v>572</v>
      </c>
      <c r="C51" s="99">
        <v>0</v>
      </c>
      <c r="D51" s="30" t="s">
        <v>69</v>
      </c>
      <c r="E51" s="99"/>
      <c r="F51" s="99">
        <v>0</v>
      </c>
      <c r="G51" s="30"/>
    </row>
    <row r="52" spans="1:7" x14ac:dyDescent="0.25">
      <c r="A52" s="30" t="s">
        <v>573</v>
      </c>
      <c r="B52" s="30" t="s">
        <v>574</v>
      </c>
      <c r="C52" s="99">
        <v>0</v>
      </c>
      <c r="D52" s="30" t="s">
        <v>69</v>
      </c>
      <c r="E52" s="99"/>
      <c r="F52" s="99">
        <v>0</v>
      </c>
      <c r="G52" s="30"/>
    </row>
    <row r="53" spans="1:7" x14ac:dyDescent="0.25">
      <c r="A53" s="30" t="s">
        <v>575</v>
      </c>
      <c r="B53" s="30" t="s">
        <v>576</v>
      </c>
      <c r="C53" s="99">
        <v>0</v>
      </c>
      <c r="D53" s="30" t="s">
        <v>69</v>
      </c>
      <c r="E53" s="99"/>
      <c r="F53" s="99">
        <v>0</v>
      </c>
      <c r="G53" s="30"/>
    </row>
    <row r="54" spans="1:7" x14ac:dyDescent="0.25">
      <c r="A54" s="30" t="s">
        <v>577</v>
      </c>
      <c r="B54" s="30" t="s">
        <v>578</v>
      </c>
      <c r="C54" s="99">
        <v>0</v>
      </c>
      <c r="D54" s="30" t="s">
        <v>69</v>
      </c>
      <c r="E54" s="99"/>
      <c r="F54" s="99">
        <v>0</v>
      </c>
      <c r="G54" s="30"/>
    </row>
    <row r="55" spans="1:7" x14ac:dyDescent="0.25">
      <c r="A55" s="30" t="s">
        <v>579</v>
      </c>
      <c r="B55" s="30" t="s">
        <v>580</v>
      </c>
      <c r="C55" s="99">
        <v>0</v>
      </c>
      <c r="D55" s="30" t="s">
        <v>69</v>
      </c>
      <c r="E55" s="99"/>
      <c r="F55" s="99">
        <v>0</v>
      </c>
      <c r="G55" s="30"/>
    </row>
    <row r="56" spans="1:7" x14ac:dyDescent="0.25">
      <c r="A56" s="30" t="s">
        <v>581</v>
      </c>
      <c r="B56" s="30" t="s">
        <v>582</v>
      </c>
      <c r="C56" s="99">
        <v>0</v>
      </c>
      <c r="D56" s="30" t="s">
        <v>69</v>
      </c>
      <c r="E56" s="99"/>
      <c r="F56" s="99">
        <v>0</v>
      </c>
      <c r="G56" s="30"/>
    </row>
    <row r="57" spans="1:7" x14ac:dyDescent="0.25">
      <c r="A57" s="30" t="s">
        <v>583</v>
      </c>
      <c r="B57" s="30" t="s">
        <v>584</v>
      </c>
      <c r="C57" s="99">
        <v>0</v>
      </c>
      <c r="D57" s="30" t="s">
        <v>69</v>
      </c>
      <c r="E57" s="99"/>
      <c r="F57" s="99">
        <v>0</v>
      </c>
      <c r="G57" s="30"/>
    </row>
    <row r="58" spans="1:7" x14ac:dyDescent="0.25">
      <c r="A58" s="30" t="s">
        <v>585</v>
      </c>
      <c r="B58" s="30" t="s">
        <v>586</v>
      </c>
      <c r="C58" s="99">
        <v>0</v>
      </c>
      <c r="D58" s="30" t="s">
        <v>69</v>
      </c>
      <c r="E58" s="99"/>
      <c r="F58" s="99">
        <v>0</v>
      </c>
      <c r="G58" s="30"/>
    </row>
    <row r="59" spans="1:7" x14ac:dyDescent="0.25">
      <c r="A59" s="30" t="s">
        <v>587</v>
      </c>
      <c r="B59" s="30" t="s">
        <v>588</v>
      </c>
      <c r="C59" s="99">
        <v>0</v>
      </c>
      <c r="D59" s="30" t="s">
        <v>69</v>
      </c>
      <c r="E59" s="99"/>
      <c r="F59" s="99">
        <v>0</v>
      </c>
      <c r="G59" s="30"/>
    </row>
    <row r="60" spans="1:7" x14ac:dyDescent="0.25">
      <c r="A60" s="30" t="s">
        <v>589</v>
      </c>
      <c r="B60" s="30" t="s">
        <v>590</v>
      </c>
      <c r="C60" s="99">
        <v>0</v>
      </c>
      <c r="D60" s="30" t="s">
        <v>69</v>
      </c>
      <c r="E60" s="99"/>
      <c r="F60" s="99">
        <v>0</v>
      </c>
      <c r="G60" s="30"/>
    </row>
    <row r="61" spans="1:7" x14ac:dyDescent="0.25">
      <c r="A61" s="30" t="s">
        <v>591</v>
      </c>
      <c r="B61" s="30" t="s">
        <v>592</v>
      </c>
      <c r="C61" s="99">
        <v>0</v>
      </c>
      <c r="D61" s="30" t="s">
        <v>69</v>
      </c>
      <c r="E61" s="99"/>
      <c r="F61" s="99">
        <v>0</v>
      </c>
      <c r="G61" s="30"/>
    </row>
    <row r="62" spans="1:7" x14ac:dyDescent="0.25">
      <c r="A62" s="30" t="s">
        <v>593</v>
      </c>
      <c r="B62" s="30" t="s">
        <v>594</v>
      </c>
      <c r="C62" s="99">
        <v>0</v>
      </c>
      <c r="D62" s="30" t="s">
        <v>69</v>
      </c>
      <c r="E62" s="99"/>
      <c r="F62" s="99">
        <v>0</v>
      </c>
      <c r="G62" s="30"/>
    </row>
    <row r="63" spans="1:7" x14ac:dyDescent="0.25">
      <c r="A63" s="30" t="s">
        <v>595</v>
      </c>
      <c r="B63" s="30" t="s">
        <v>596</v>
      </c>
      <c r="C63" s="99">
        <v>0</v>
      </c>
      <c r="D63" s="30" t="s">
        <v>69</v>
      </c>
      <c r="E63" s="99"/>
      <c r="F63" s="99">
        <v>0</v>
      </c>
      <c r="G63" s="30"/>
    </row>
    <row r="64" spans="1:7" x14ac:dyDescent="0.25">
      <c r="A64" s="30" t="s">
        <v>597</v>
      </c>
      <c r="B64" s="30" t="s">
        <v>598</v>
      </c>
      <c r="C64" s="99">
        <v>0</v>
      </c>
      <c r="D64" s="30" t="s">
        <v>69</v>
      </c>
      <c r="E64" s="99"/>
      <c r="F64" s="99">
        <v>0</v>
      </c>
      <c r="G64" s="30"/>
    </row>
    <row r="65" spans="1:7" x14ac:dyDescent="0.25">
      <c r="A65" s="30" t="s">
        <v>599</v>
      </c>
      <c r="B65" s="30" t="s">
        <v>600</v>
      </c>
      <c r="C65" s="99">
        <v>0</v>
      </c>
      <c r="D65" s="30" t="s">
        <v>69</v>
      </c>
      <c r="E65" s="99"/>
      <c r="F65" s="99">
        <v>0</v>
      </c>
      <c r="G65" s="30"/>
    </row>
    <row r="66" spans="1:7" x14ac:dyDescent="0.25">
      <c r="A66" s="30" t="s">
        <v>601</v>
      </c>
      <c r="B66" s="30" t="s">
        <v>602</v>
      </c>
      <c r="C66" s="99">
        <v>0</v>
      </c>
      <c r="D66" s="30" t="s">
        <v>69</v>
      </c>
      <c r="E66" s="99"/>
      <c r="F66" s="99">
        <v>0</v>
      </c>
      <c r="G66" s="30"/>
    </row>
    <row r="67" spans="1:7" x14ac:dyDescent="0.25">
      <c r="A67" s="30" t="s">
        <v>603</v>
      </c>
      <c r="B67" s="30" t="s">
        <v>604</v>
      </c>
      <c r="C67" s="99">
        <v>0</v>
      </c>
      <c r="D67" s="30" t="s">
        <v>69</v>
      </c>
      <c r="E67" s="99"/>
      <c r="F67" s="99">
        <v>0</v>
      </c>
      <c r="G67" s="30"/>
    </row>
    <row r="68" spans="1:7" x14ac:dyDescent="0.25">
      <c r="A68" s="30" t="s">
        <v>605</v>
      </c>
      <c r="B68" s="30" t="s">
        <v>606</v>
      </c>
      <c r="C68" s="99">
        <v>0</v>
      </c>
      <c r="D68" s="30" t="s">
        <v>69</v>
      </c>
      <c r="E68" s="99"/>
      <c r="F68" s="99">
        <v>0</v>
      </c>
      <c r="G68" s="30"/>
    </row>
    <row r="69" spans="1:7" x14ac:dyDescent="0.25">
      <c r="A69" s="30" t="s">
        <v>607</v>
      </c>
      <c r="B69" s="30" t="s">
        <v>608</v>
      </c>
      <c r="C69" s="99">
        <v>0</v>
      </c>
      <c r="D69" s="30" t="s">
        <v>69</v>
      </c>
      <c r="E69" s="99"/>
      <c r="F69" s="99">
        <v>0</v>
      </c>
      <c r="G69" s="30"/>
    </row>
    <row r="70" spans="1:7" x14ac:dyDescent="0.25">
      <c r="A70" s="30" t="s">
        <v>609</v>
      </c>
      <c r="B70" s="30" t="s">
        <v>610</v>
      </c>
      <c r="C70" s="99">
        <v>0</v>
      </c>
      <c r="D70" s="30" t="s">
        <v>69</v>
      </c>
      <c r="E70" s="99"/>
      <c r="F70" s="99">
        <v>0</v>
      </c>
      <c r="G70" s="30"/>
    </row>
    <row r="71" spans="1:7" x14ac:dyDescent="0.25">
      <c r="A71" s="30" t="s">
        <v>611</v>
      </c>
      <c r="B71" s="30" t="s">
        <v>612</v>
      </c>
      <c r="C71" s="99">
        <v>0</v>
      </c>
      <c r="D71" s="30" t="s">
        <v>69</v>
      </c>
      <c r="E71" s="99"/>
      <c r="F71" s="99">
        <v>0</v>
      </c>
      <c r="G71" s="30"/>
    </row>
    <row r="72" spans="1:7" x14ac:dyDescent="0.25">
      <c r="A72" s="30" t="s">
        <v>613</v>
      </c>
      <c r="B72" s="102" t="s">
        <v>287</v>
      </c>
      <c r="C72" s="103">
        <f>SUM(C73:C75)</f>
        <v>0</v>
      </c>
      <c r="D72" s="103">
        <f>SUM(D73:D75)</f>
        <v>0</v>
      </c>
      <c r="E72" s="99"/>
      <c r="F72" s="103">
        <f>SUM(F73:F75)</f>
        <v>0</v>
      </c>
      <c r="G72" s="30"/>
    </row>
    <row r="73" spans="1:7" x14ac:dyDescent="0.25">
      <c r="A73" s="30" t="s">
        <v>614</v>
      </c>
      <c r="B73" s="30" t="s">
        <v>615</v>
      </c>
      <c r="C73" s="99">
        <v>0</v>
      </c>
      <c r="D73" s="30" t="s">
        <v>69</v>
      </c>
      <c r="E73" s="99"/>
      <c r="F73" s="99">
        <v>0</v>
      </c>
      <c r="G73" s="30"/>
    </row>
    <row r="74" spans="1:7" x14ac:dyDescent="0.25">
      <c r="A74" s="30" t="s">
        <v>616</v>
      </c>
      <c r="B74" s="30" t="s">
        <v>617</v>
      </c>
      <c r="C74" s="99">
        <v>0</v>
      </c>
      <c r="D74" s="30" t="s">
        <v>69</v>
      </c>
      <c r="E74" s="99"/>
      <c r="F74" s="99">
        <v>0</v>
      </c>
      <c r="G74" s="30"/>
    </row>
    <row r="75" spans="1:7" x14ac:dyDescent="0.25">
      <c r="A75" s="30" t="s">
        <v>618</v>
      </c>
      <c r="B75" s="30" t="s">
        <v>619</v>
      </c>
      <c r="C75" s="99">
        <v>0</v>
      </c>
      <c r="D75" s="30" t="s">
        <v>69</v>
      </c>
      <c r="E75" s="99"/>
      <c r="F75" s="99">
        <v>0</v>
      </c>
      <c r="G75" s="30"/>
    </row>
    <row r="76" spans="1:7" x14ac:dyDescent="0.25">
      <c r="A76" s="30" t="s">
        <v>620</v>
      </c>
      <c r="B76" s="102" t="s">
        <v>100</v>
      </c>
      <c r="C76" s="103">
        <f>SUM(C77:C87)</f>
        <v>1</v>
      </c>
      <c r="D76" s="103">
        <f>SUM(D77:D87)</f>
        <v>0</v>
      </c>
      <c r="E76" s="99"/>
      <c r="F76" s="103">
        <f>SUM(F77:F87)</f>
        <v>0</v>
      </c>
      <c r="G76" s="30"/>
    </row>
    <row r="77" spans="1:7" x14ac:dyDescent="0.25">
      <c r="A77" s="30" t="s">
        <v>621</v>
      </c>
      <c r="B77" s="49" t="s">
        <v>289</v>
      </c>
      <c r="C77" s="99">
        <v>0</v>
      </c>
      <c r="D77" s="30" t="s">
        <v>69</v>
      </c>
      <c r="E77" s="99"/>
      <c r="F77" s="99">
        <v>0</v>
      </c>
      <c r="G77" s="30"/>
    </row>
    <row r="78" spans="1:7" x14ac:dyDescent="0.25">
      <c r="A78" s="30" t="s">
        <v>622</v>
      </c>
      <c r="B78" s="30" t="s">
        <v>623</v>
      </c>
      <c r="C78" s="99">
        <v>0</v>
      </c>
      <c r="D78" s="30" t="s">
        <v>69</v>
      </c>
      <c r="E78" s="99"/>
      <c r="F78" s="99">
        <v>0</v>
      </c>
      <c r="G78" s="30"/>
    </row>
    <row r="79" spans="1:7" x14ac:dyDescent="0.25">
      <c r="A79" s="30" t="s">
        <v>624</v>
      </c>
      <c r="B79" s="49" t="s">
        <v>291</v>
      </c>
      <c r="C79" s="99">
        <v>0</v>
      </c>
      <c r="D79" s="30" t="s">
        <v>69</v>
      </c>
      <c r="E79" s="99"/>
      <c r="F79" s="99">
        <v>0</v>
      </c>
      <c r="G79" s="30"/>
    </row>
    <row r="80" spans="1:7" x14ac:dyDescent="0.25">
      <c r="A80" s="30" t="s">
        <v>625</v>
      </c>
      <c r="B80" s="49" t="s">
        <v>293</v>
      </c>
      <c r="C80" s="99">
        <v>0</v>
      </c>
      <c r="D80" s="30" t="s">
        <v>69</v>
      </c>
      <c r="E80" s="99"/>
      <c r="F80" s="99">
        <v>0</v>
      </c>
      <c r="G80" s="30"/>
    </row>
    <row r="81" spans="1:7" x14ac:dyDescent="0.25">
      <c r="A81" s="30" t="s">
        <v>626</v>
      </c>
      <c r="B81" s="49" t="s">
        <v>2</v>
      </c>
      <c r="C81" s="99">
        <v>1</v>
      </c>
      <c r="D81" s="30" t="s">
        <v>69</v>
      </c>
      <c r="E81" s="99"/>
      <c r="F81" s="99">
        <v>0</v>
      </c>
      <c r="G81" s="30"/>
    </row>
    <row r="82" spans="1:7" x14ac:dyDescent="0.25">
      <c r="A82" s="30" t="s">
        <v>627</v>
      </c>
      <c r="B82" s="49" t="s">
        <v>296</v>
      </c>
      <c r="C82" s="99">
        <v>0</v>
      </c>
      <c r="D82" s="30" t="s">
        <v>69</v>
      </c>
      <c r="E82" s="99"/>
      <c r="F82" s="99">
        <v>0</v>
      </c>
      <c r="G82" s="30"/>
    </row>
    <row r="83" spans="1:7" x14ac:dyDescent="0.25">
      <c r="A83" s="30" t="s">
        <v>628</v>
      </c>
      <c r="B83" s="49" t="s">
        <v>298</v>
      </c>
      <c r="C83" s="99">
        <v>0</v>
      </c>
      <c r="D83" s="30" t="s">
        <v>69</v>
      </c>
      <c r="E83" s="99"/>
      <c r="F83" s="99">
        <v>0</v>
      </c>
      <c r="G83" s="30"/>
    </row>
    <row r="84" spans="1:7" x14ac:dyDescent="0.25">
      <c r="A84" s="30" t="s">
        <v>629</v>
      </c>
      <c r="B84" s="49" t="s">
        <v>300</v>
      </c>
      <c r="C84" s="99">
        <v>0</v>
      </c>
      <c r="D84" s="30" t="s">
        <v>69</v>
      </c>
      <c r="E84" s="99"/>
      <c r="F84" s="99">
        <v>0</v>
      </c>
      <c r="G84" s="30"/>
    </row>
    <row r="85" spans="1:7" x14ac:dyDescent="0.25">
      <c r="A85" s="30" t="s">
        <v>630</v>
      </c>
      <c r="B85" s="49" t="s">
        <v>302</v>
      </c>
      <c r="C85" s="99">
        <v>0</v>
      </c>
      <c r="D85" s="30" t="s">
        <v>69</v>
      </c>
      <c r="E85" s="99"/>
      <c r="F85" s="99">
        <v>0</v>
      </c>
      <c r="G85" s="30"/>
    </row>
    <row r="86" spans="1:7" x14ac:dyDescent="0.25">
      <c r="A86" s="30" t="s">
        <v>631</v>
      </c>
      <c r="B86" s="49" t="s">
        <v>304</v>
      </c>
      <c r="C86" s="99">
        <v>0</v>
      </c>
      <c r="D86" s="30" t="s">
        <v>69</v>
      </c>
      <c r="E86" s="99"/>
      <c r="F86" s="99">
        <v>0</v>
      </c>
      <c r="G86" s="30"/>
    </row>
    <row r="87" spans="1:7" x14ac:dyDescent="0.25">
      <c r="A87" s="30" t="s">
        <v>632</v>
      </c>
      <c r="B87" s="49" t="s">
        <v>100</v>
      </c>
      <c r="C87" s="99">
        <v>0</v>
      </c>
      <c r="D87" s="30" t="s">
        <v>69</v>
      </c>
      <c r="E87" s="99"/>
      <c r="F87" s="99">
        <v>0</v>
      </c>
      <c r="G87" s="30"/>
    </row>
    <row r="88" spans="1:7" outlineLevel="1" x14ac:dyDescent="0.25">
      <c r="A88" s="30" t="s">
        <v>633</v>
      </c>
      <c r="B88" s="67"/>
      <c r="C88" s="99"/>
      <c r="D88" s="99"/>
      <c r="E88" s="99"/>
      <c r="F88" s="99"/>
      <c r="G88" s="30"/>
    </row>
    <row r="89" spans="1:7" outlineLevel="1" x14ac:dyDescent="0.25">
      <c r="A89" s="30" t="s">
        <v>634</v>
      </c>
      <c r="B89" s="67"/>
      <c r="C89" s="99"/>
      <c r="D89" s="99"/>
      <c r="E89" s="99"/>
      <c r="F89" s="99"/>
      <c r="G89" s="30"/>
    </row>
    <row r="90" spans="1:7" outlineLevel="1" x14ac:dyDescent="0.25">
      <c r="A90" s="30" t="s">
        <v>635</v>
      </c>
      <c r="B90" s="67"/>
      <c r="C90" s="99"/>
      <c r="D90" s="99"/>
      <c r="E90" s="99"/>
      <c r="F90" s="99"/>
      <c r="G90" s="30"/>
    </row>
    <row r="91" spans="1:7" outlineLevel="1" x14ac:dyDescent="0.25">
      <c r="A91" s="30" t="s">
        <v>636</v>
      </c>
      <c r="B91" s="67"/>
      <c r="C91" s="99"/>
      <c r="D91" s="99"/>
      <c r="E91" s="99"/>
      <c r="F91" s="99"/>
      <c r="G91" s="30"/>
    </row>
    <row r="92" spans="1:7" outlineLevel="1" x14ac:dyDescent="0.25">
      <c r="A92" s="30" t="s">
        <v>637</v>
      </c>
      <c r="B92" s="67"/>
      <c r="C92" s="99"/>
      <c r="D92" s="99"/>
      <c r="E92" s="99"/>
      <c r="F92" s="99"/>
      <c r="G92" s="30"/>
    </row>
    <row r="93" spans="1:7" outlineLevel="1" x14ac:dyDescent="0.25">
      <c r="A93" s="30" t="s">
        <v>638</v>
      </c>
      <c r="B93" s="67"/>
      <c r="C93" s="99"/>
      <c r="D93" s="99"/>
      <c r="E93" s="99"/>
      <c r="F93" s="99"/>
      <c r="G93" s="30"/>
    </row>
    <row r="94" spans="1:7" outlineLevel="1" x14ac:dyDescent="0.25">
      <c r="A94" s="30" t="s">
        <v>639</v>
      </c>
      <c r="B94" s="67"/>
      <c r="C94" s="99"/>
      <c r="D94" s="99"/>
      <c r="E94" s="99"/>
      <c r="F94" s="99"/>
      <c r="G94" s="30"/>
    </row>
    <row r="95" spans="1:7" outlineLevel="1" x14ac:dyDescent="0.25">
      <c r="A95" s="30" t="s">
        <v>640</v>
      </c>
      <c r="B95" s="67"/>
      <c r="C95" s="99"/>
      <c r="D95" s="99"/>
      <c r="E95" s="99"/>
      <c r="F95" s="99"/>
      <c r="G95" s="30"/>
    </row>
    <row r="96" spans="1:7" outlineLevel="1" x14ac:dyDescent="0.25">
      <c r="A96" s="30" t="s">
        <v>641</v>
      </c>
      <c r="B96" s="67"/>
      <c r="C96" s="99"/>
      <c r="D96" s="99"/>
      <c r="E96" s="99"/>
      <c r="F96" s="99"/>
      <c r="G96" s="30"/>
    </row>
    <row r="97" spans="1:7" outlineLevel="1" x14ac:dyDescent="0.25">
      <c r="A97" s="30" t="s">
        <v>642</v>
      </c>
      <c r="B97" s="67"/>
      <c r="C97" s="99"/>
      <c r="D97" s="99"/>
      <c r="E97" s="99"/>
      <c r="F97" s="99"/>
      <c r="G97" s="30"/>
    </row>
    <row r="98" spans="1:7" ht="15" customHeight="1" x14ac:dyDescent="0.25">
      <c r="A98" s="52"/>
      <c r="B98" s="80" t="s">
        <v>643</v>
      </c>
      <c r="C98" s="52" t="s">
        <v>546</v>
      </c>
      <c r="D98" s="52" t="s">
        <v>547</v>
      </c>
      <c r="E98" s="54"/>
      <c r="F98" s="55" t="s">
        <v>513</v>
      </c>
      <c r="G98" s="55"/>
    </row>
    <row r="99" spans="1:7" x14ac:dyDescent="0.25">
      <c r="A99" s="30" t="s">
        <v>644</v>
      </c>
      <c r="B99" s="49" t="s">
        <v>645</v>
      </c>
      <c r="C99" s="99">
        <v>0.1084244030998992</v>
      </c>
      <c r="D99" s="99" t="s">
        <v>69</v>
      </c>
      <c r="E99" s="99"/>
      <c r="F99" s="99">
        <f>C99</f>
        <v>0.1084244030998992</v>
      </c>
      <c r="G99" s="30"/>
    </row>
    <row r="100" spans="1:7" x14ac:dyDescent="0.25">
      <c r="A100" s="30" t="s">
        <v>646</v>
      </c>
      <c r="B100" s="49" t="s">
        <v>647</v>
      </c>
      <c r="C100" s="99">
        <v>0.20008770261987388</v>
      </c>
      <c r="D100" s="99" t="s">
        <v>69</v>
      </c>
      <c r="E100" s="99"/>
      <c r="F100" s="99">
        <f t="shared" ref="F100:F111" si="0">C100</f>
        <v>0.20008770261987388</v>
      </c>
      <c r="G100" s="30"/>
    </row>
    <row r="101" spans="1:7" x14ac:dyDescent="0.25">
      <c r="A101" s="30" t="s">
        <v>648</v>
      </c>
      <c r="B101" s="49" t="s">
        <v>649</v>
      </c>
      <c r="C101" s="99">
        <v>1.3049020211871416E-2</v>
      </c>
      <c r="D101" s="99" t="s">
        <v>69</v>
      </c>
      <c r="E101" s="99"/>
      <c r="F101" s="99">
        <f t="shared" si="0"/>
        <v>1.3049020211871416E-2</v>
      </c>
      <c r="G101" s="30"/>
    </row>
    <row r="102" spans="1:7" x14ac:dyDescent="0.25">
      <c r="A102" s="30" t="s">
        <v>650</v>
      </c>
      <c r="B102" s="49" t="s">
        <v>651</v>
      </c>
      <c r="C102" s="99">
        <v>5.3611653017397879E-3</v>
      </c>
      <c r="D102" s="99" t="s">
        <v>69</v>
      </c>
      <c r="E102" s="99"/>
      <c r="F102" s="99">
        <f t="shared" si="0"/>
        <v>5.3611653017397879E-3</v>
      </c>
      <c r="G102" s="30"/>
    </row>
    <row r="103" spans="1:7" x14ac:dyDescent="0.25">
      <c r="A103" s="30" t="s">
        <v>652</v>
      </c>
      <c r="B103" s="49" t="s">
        <v>653</v>
      </c>
      <c r="C103" s="99">
        <v>4.7798334841798592E-3</v>
      </c>
      <c r="D103" s="99" t="s">
        <v>69</v>
      </c>
      <c r="E103" s="99"/>
      <c r="F103" s="99">
        <f t="shared" si="0"/>
        <v>4.7798334841798592E-3</v>
      </c>
      <c r="G103" s="30"/>
    </row>
    <row r="104" spans="1:7" x14ac:dyDescent="0.25">
      <c r="A104" s="30" t="s">
        <v>654</v>
      </c>
      <c r="B104" s="49" t="s">
        <v>655</v>
      </c>
      <c r="C104" s="99">
        <v>0</v>
      </c>
      <c r="D104" s="99" t="s">
        <v>69</v>
      </c>
      <c r="E104" s="99"/>
      <c r="F104" s="99">
        <f t="shared" si="0"/>
        <v>0</v>
      </c>
      <c r="G104" s="30"/>
    </row>
    <row r="105" spans="1:7" x14ac:dyDescent="0.25">
      <c r="A105" s="30" t="s">
        <v>656</v>
      </c>
      <c r="B105" s="49" t="s">
        <v>657</v>
      </c>
      <c r="C105" s="99">
        <v>1.0787538567236472E-2</v>
      </c>
      <c r="D105" s="99" t="s">
        <v>69</v>
      </c>
      <c r="E105" s="99"/>
      <c r="F105" s="99">
        <f t="shared" si="0"/>
        <v>1.0787538567236472E-2</v>
      </c>
      <c r="G105" s="30"/>
    </row>
    <row r="106" spans="1:7" x14ac:dyDescent="0.25">
      <c r="A106" s="30" t="s">
        <v>658</v>
      </c>
      <c r="B106" s="49" t="s">
        <v>659</v>
      </c>
      <c r="C106" s="99">
        <v>0</v>
      </c>
      <c r="D106" s="99" t="s">
        <v>69</v>
      </c>
      <c r="E106" s="99"/>
      <c r="F106" s="99">
        <f t="shared" si="0"/>
        <v>0</v>
      </c>
      <c r="G106" s="30"/>
    </row>
    <row r="107" spans="1:7" x14ac:dyDescent="0.25">
      <c r="A107" s="30" t="s">
        <v>660</v>
      </c>
      <c r="B107" s="49" t="s">
        <v>661</v>
      </c>
      <c r="C107" s="99">
        <v>0.56581684892068407</v>
      </c>
      <c r="D107" s="99" t="s">
        <v>69</v>
      </c>
      <c r="E107" s="99"/>
      <c r="F107" s="99">
        <f t="shared" si="0"/>
        <v>0.56581684892068407</v>
      </c>
      <c r="G107" s="30"/>
    </row>
    <row r="108" spans="1:7" x14ac:dyDescent="0.25">
      <c r="A108" s="30" t="s">
        <v>662</v>
      </c>
      <c r="B108" s="49" t="s">
        <v>663</v>
      </c>
      <c r="C108" s="99">
        <v>1.2908519266791314E-3</v>
      </c>
      <c r="D108" s="99" t="s">
        <v>69</v>
      </c>
      <c r="E108" s="99"/>
      <c r="F108" s="99">
        <f t="shared" si="0"/>
        <v>1.2908519266791314E-3</v>
      </c>
      <c r="G108" s="30"/>
    </row>
    <row r="109" spans="1:7" x14ac:dyDescent="0.25">
      <c r="A109" s="30" t="s">
        <v>664</v>
      </c>
      <c r="B109" s="49" t="s">
        <v>665</v>
      </c>
      <c r="C109" s="99">
        <v>7.9132776599048049E-2</v>
      </c>
      <c r="D109" s="99" t="s">
        <v>69</v>
      </c>
      <c r="E109" s="99"/>
      <c r="F109" s="99">
        <f t="shared" si="0"/>
        <v>7.9132776599048049E-2</v>
      </c>
      <c r="G109" s="30"/>
    </row>
    <row r="110" spans="1:7" x14ac:dyDescent="0.25">
      <c r="A110" s="30" t="s">
        <v>666</v>
      </c>
      <c r="B110" s="49" t="s">
        <v>667</v>
      </c>
      <c r="C110" s="99">
        <v>1.1269859268800296E-2</v>
      </c>
      <c r="D110" s="99" t="s">
        <v>69</v>
      </c>
      <c r="E110" s="99"/>
      <c r="F110" s="99">
        <f t="shared" si="0"/>
        <v>1.1269859268800296E-2</v>
      </c>
      <c r="G110" s="30"/>
    </row>
    <row r="111" spans="1:7" x14ac:dyDescent="0.25">
      <c r="A111" s="30" t="s">
        <v>668</v>
      </c>
      <c r="B111" s="49" t="s">
        <v>669</v>
      </c>
      <c r="C111" s="99">
        <v>0</v>
      </c>
      <c r="D111" s="99" t="s">
        <v>69</v>
      </c>
      <c r="E111" s="99"/>
      <c r="F111" s="99">
        <f t="shared" si="0"/>
        <v>0</v>
      </c>
      <c r="G111" s="30"/>
    </row>
    <row r="112" spans="1:7" x14ac:dyDescent="0.25">
      <c r="A112" s="30" t="s">
        <v>670</v>
      </c>
      <c r="B112" s="49"/>
      <c r="C112" s="99"/>
      <c r="D112" s="99"/>
      <c r="E112" s="99"/>
      <c r="F112" s="99"/>
      <c r="G112" s="30"/>
    </row>
    <row r="113" spans="1:7" x14ac:dyDescent="0.25">
      <c r="A113" s="30" t="s">
        <v>671</v>
      </c>
      <c r="B113" s="49"/>
      <c r="C113" s="99"/>
      <c r="D113" s="99"/>
      <c r="E113" s="99"/>
      <c r="F113" s="99"/>
      <c r="G113" s="30"/>
    </row>
    <row r="114" spans="1:7" x14ac:dyDescent="0.25">
      <c r="A114" s="30" t="s">
        <v>672</v>
      </c>
      <c r="B114" s="49"/>
      <c r="C114" s="99"/>
      <c r="D114" s="99"/>
      <c r="E114" s="99"/>
      <c r="F114" s="99"/>
      <c r="G114" s="30"/>
    </row>
    <row r="115" spans="1:7" x14ac:dyDescent="0.25">
      <c r="A115" s="30" t="s">
        <v>673</v>
      </c>
      <c r="B115" s="49"/>
      <c r="C115" s="99"/>
      <c r="D115" s="99"/>
      <c r="E115" s="99"/>
      <c r="F115" s="99"/>
      <c r="G115" s="30"/>
    </row>
    <row r="116" spans="1:7" x14ac:dyDescent="0.25">
      <c r="A116" s="30" t="s">
        <v>674</v>
      </c>
      <c r="B116" s="49"/>
      <c r="C116" s="99"/>
      <c r="D116" s="99"/>
      <c r="E116" s="99"/>
      <c r="F116" s="99"/>
      <c r="G116" s="30"/>
    </row>
    <row r="117" spans="1:7" x14ac:dyDescent="0.25">
      <c r="A117" s="30" t="s">
        <v>675</v>
      </c>
      <c r="B117" s="49"/>
      <c r="C117" s="99"/>
      <c r="D117" s="99"/>
      <c r="E117" s="99"/>
      <c r="F117" s="99"/>
      <c r="G117" s="30"/>
    </row>
    <row r="118" spans="1:7" x14ac:dyDescent="0.25">
      <c r="A118" s="30" t="s">
        <v>676</v>
      </c>
      <c r="B118" s="49"/>
      <c r="C118" s="99"/>
      <c r="D118" s="99"/>
      <c r="E118" s="99"/>
      <c r="F118" s="99"/>
      <c r="G118" s="30"/>
    </row>
    <row r="119" spans="1:7" x14ac:dyDescent="0.25">
      <c r="A119" s="30" t="s">
        <v>677</v>
      </c>
      <c r="B119" s="49"/>
      <c r="C119" s="99"/>
      <c r="D119" s="99"/>
      <c r="E119" s="99"/>
      <c r="F119" s="99"/>
      <c r="G119" s="30"/>
    </row>
    <row r="120" spans="1:7" x14ac:dyDescent="0.25">
      <c r="A120" s="30" t="s">
        <v>678</v>
      </c>
      <c r="B120" s="49"/>
      <c r="C120" s="99"/>
      <c r="D120" s="99"/>
      <c r="E120" s="99"/>
      <c r="F120" s="99"/>
      <c r="G120" s="30"/>
    </row>
    <row r="121" spans="1:7" x14ac:dyDescent="0.25">
      <c r="A121" s="30" t="s">
        <v>679</v>
      </c>
      <c r="B121" s="49"/>
      <c r="C121" s="99"/>
      <c r="D121" s="99"/>
      <c r="E121" s="99"/>
      <c r="F121" s="99"/>
      <c r="G121" s="30"/>
    </row>
    <row r="122" spans="1:7" x14ac:dyDescent="0.25">
      <c r="A122" s="30" t="s">
        <v>680</v>
      </c>
      <c r="B122" s="49"/>
      <c r="C122" s="99"/>
      <c r="D122" s="99"/>
      <c r="E122" s="99"/>
      <c r="F122" s="99"/>
      <c r="G122" s="30"/>
    </row>
    <row r="123" spans="1:7" x14ac:dyDescent="0.25">
      <c r="A123" s="30" t="s">
        <v>681</v>
      </c>
      <c r="B123" s="49"/>
      <c r="C123" s="99"/>
      <c r="D123" s="99"/>
      <c r="E123" s="99"/>
      <c r="F123" s="99"/>
      <c r="G123" s="30"/>
    </row>
    <row r="124" spans="1:7" x14ac:dyDescent="0.25">
      <c r="A124" s="30" t="s">
        <v>682</v>
      </c>
      <c r="B124" s="49"/>
      <c r="C124" s="99"/>
      <c r="D124" s="99"/>
      <c r="E124" s="99"/>
      <c r="F124" s="99"/>
      <c r="G124" s="30"/>
    </row>
    <row r="125" spans="1:7" x14ac:dyDescent="0.25">
      <c r="A125" s="30" t="s">
        <v>683</v>
      </c>
      <c r="B125" s="49"/>
      <c r="C125" s="99"/>
      <c r="D125" s="99"/>
      <c r="E125" s="99"/>
      <c r="F125" s="99"/>
      <c r="G125" s="30"/>
    </row>
    <row r="126" spans="1:7" x14ac:dyDescent="0.25">
      <c r="A126" s="30" t="s">
        <v>684</v>
      </c>
      <c r="B126" s="49"/>
      <c r="C126" s="99"/>
      <c r="D126" s="99"/>
      <c r="E126" s="99"/>
      <c r="F126" s="99"/>
      <c r="G126" s="30"/>
    </row>
    <row r="127" spans="1:7" x14ac:dyDescent="0.25">
      <c r="A127" s="30" t="s">
        <v>685</v>
      </c>
      <c r="B127" s="49"/>
      <c r="C127" s="99"/>
      <c r="D127" s="99"/>
      <c r="E127" s="99"/>
      <c r="F127" s="99"/>
      <c r="G127" s="30"/>
    </row>
    <row r="128" spans="1:7" x14ac:dyDescent="0.25">
      <c r="A128" s="30" t="s">
        <v>686</v>
      </c>
      <c r="B128" s="49"/>
      <c r="C128" s="99"/>
      <c r="D128" s="99"/>
      <c r="E128" s="99"/>
      <c r="F128" s="99"/>
      <c r="G128" s="30"/>
    </row>
    <row r="129" spans="1:7" x14ac:dyDescent="0.25">
      <c r="A129" s="30" t="s">
        <v>687</v>
      </c>
      <c r="B129" s="49"/>
      <c r="C129" s="99"/>
      <c r="D129" s="99"/>
      <c r="E129" s="99"/>
      <c r="F129" s="99"/>
      <c r="G129" s="30"/>
    </row>
    <row r="130" spans="1:7" x14ac:dyDescent="0.25">
      <c r="A130" s="30" t="s">
        <v>688</v>
      </c>
      <c r="B130" s="49"/>
      <c r="C130" s="99"/>
      <c r="D130" s="99"/>
      <c r="E130" s="99"/>
      <c r="F130" s="99"/>
      <c r="G130" s="30"/>
    </row>
    <row r="131" spans="1:7" x14ac:dyDescent="0.25">
      <c r="A131" s="30" t="s">
        <v>689</v>
      </c>
      <c r="B131" s="49"/>
      <c r="C131" s="99"/>
      <c r="D131" s="99"/>
      <c r="E131" s="99"/>
      <c r="F131" s="99"/>
      <c r="G131" s="30"/>
    </row>
    <row r="132" spans="1:7" x14ac:dyDescent="0.25">
      <c r="A132" s="30" t="s">
        <v>690</v>
      </c>
      <c r="B132" s="49"/>
      <c r="C132" s="99"/>
      <c r="D132" s="99"/>
      <c r="E132" s="99"/>
      <c r="F132" s="99"/>
      <c r="G132" s="30"/>
    </row>
    <row r="133" spans="1:7" x14ac:dyDescent="0.25">
      <c r="A133" s="30" t="s">
        <v>691</v>
      </c>
      <c r="B133" s="49"/>
      <c r="C133" s="99"/>
      <c r="D133" s="99"/>
      <c r="E133" s="99"/>
      <c r="F133" s="99"/>
      <c r="G133" s="30"/>
    </row>
    <row r="134" spans="1:7" x14ac:dyDescent="0.25">
      <c r="A134" s="30" t="s">
        <v>692</v>
      </c>
      <c r="B134" s="49"/>
      <c r="C134" s="99"/>
      <c r="D134" s="99"/>
      <c r="E134" s="99"/>
      <c r="F134" s="99"/>
      <c r="G134" s="30"/>
    </row>
    <row r="135" spans="1:7" x14ac:dyDescent="0.25">
      <c r="A135" s="30" t="s">
        <v>693</v>
      </c>
      <c r="B135" s="49"/>
      <c r="C135" s="99"/>
      <c r="D135" s="99"/>
      <c r="E135" s="99"/>
      <c r="F135" s="99"/>
      <c r="G135" s="30"/>
    </row>
    <row r="136" spans="1:7" x14ac:dyDescent="0.25">
      <c r="A136" s="30" t="s">
        <v>694</v>
      </c>
      <c r="B136" s="49"/>
      <c r="C136" s="99"/>
      <c r="D136" s="99"/>
      <c r="E136" s="99"/>
      <c r="F136" s="99"/>
      <c r="G136" s="30"/>
    </row>
    <row r="137" spans="1:7" x14ac:dyDescent="0.25">
      <c r="A137" s="30" t="s">
        <v>695</v>
      </c>
      <c r="B137" s="49"/>
      <c r="C137" s="99"/>
      <c r="D137" s="99"/>
      <c r="E137" s="99"/>
      <c r="F137" s="99"/>
      <c r="G137" s="30"/>
    </row>
    <row r="138" spans="1:7" x14ac:dyDescent="0.25">
      <c r="A138" s="30" t="s">
        <v>696</v>
      </c>
      <c r="B138" s="49"/>
      <c r="C138" s="99"/>
      <c r="D138" s="99"/>
      <c r="E138" s="99"/>
      <c r="F138" s="99"/>
      <c r="G138" s="30"/>
    </row>
    <row r="139" spans="1:7" x14ac:dyDescent="0.25">
      <c r="A139" s="30" t="s">
        <v>697</v>
      </c>
      <c r="B139" s="49"/>
      <c r="C139" s="99"/>
      <c r="D139" s="99"/>
      <c r="E139" s="99"/>
      <c r="F139" s="99"/>
      <c r="G139" s="30"/>
    </row>
    <row r="140" spans="1:7" x14ac:dyDescent="0.25">
      <c r="A140" s="30" t="s">
        <v>698</v>
      </c>
      <c r="B140" s="49"/>
      <c r="C140" s="99"/>
      <c r="D140" s="99"/>
      <c r="E140" s="99"/>
      <c r="F140" s="99"/>
      <c r="G140" s="30"/>
    </row>
    <row r="141" spans="1:7" x14ac:dyDescent="0.25">
      <c r="A141" s="30" t="s">
        <v>699</v>
      </c>
      <c r="B141" s="49"/>
      <c r="C141" s="99"/>
      <c r="D141" s="99"/>
      <c r="E141" s="99"/>
      <c r="F141" s="99"/>
      <c r="G141" s="30"/>
    </row>
    <row r="142" spans="1:7" x14ac:dyDescent="0.25">
      <c r="A142" s="30" t="s">
        <v>700</v>
      </c>
      <c r="B142" s="49"/>
      <c r="C142" s="99"/>
      <c r="D142" s="99"/>
      <c r="E142" s="99"/>
      <c r="F142" s="99"/>
      <c r="G142" s="30"/>
    </row>
    <row r="143" spans="1:7" x14ac:dyDescent="0.25">
      <c r="A143" s="30" t="s">
        <v>701</v>
      </c>
      <c r="B143" s="49"/>
      <c r="C143" s="99"/>
      <c r="D143" s="99"/>
      <c r="E143" s="99"/>
      <c r="F143" s="99"/>
      <c r="G143" s="30"/>
    </row>
    <row r="144" spans="1:7" x14ac:dyDescent="0.25">
      <c r="A144" s="30" t="s">
        <v>702</v>
      </c>
      <c r="B144" s="49"/>
      <c r="C144" s="99"/>
      <c r="D144" s="99"/>
      <c r="E144" s="99"/>
      <c r="F144" s="99"/>
      <c r="G144" s="30"/>
    </row>
    <row r="145" spans="1:7" x14ac:dyDescent="0.25">
      <c r="A145" s="30" t="s">
        <v>703</v>
      </c>
      <c r="B145" s="49"/>
      <c r="C145" s="99"/>
      <c r="D145" s="99"/>
      <c r="E145" s="99"/>
      <c r="F145" s="99"/>
      <c r="G145" s="30"/>
    </row>
    <row r="146" spans="1:7" x14ac:dyDescent="0.25">
      <c r="A146" s="30" t="s">
        <v>704</v>
      </c>
      <c r="B146" s="49"/>
      <c r="C146" s="99"/>
      <c r="D146" s="99"/>
      <c r="E146" s="99"/>
      <c r="F146" s="99"/>
      <c r="G146" s="30"/>
    </row>
    <row r="147" spans="1:7" x14ac:dyDescent="0.25">
      <c r="A147" s="30" t="s">
        <v>705</v>
      </c>
      <c r="B147" s="49"/>
      <c r="C147" s="99"/>
      <c r="D147" s="99"/>
      <c r="E147" s="99"/>
      <c r="F147" s="99"/>
      <c r="G147" s="30"/>
    </row>
    <row r="148" spans="1:7" x14ac:dyDescent="0.25">
      <c r="A148" s="30" t="s">
        <v>706</v>
      </c>
      <c r="B148" s="49"/>
      <c r="C148" s="99"/>
      <c r="D148" s="99"/>
      <c r="E148" s="99"/>
      <c r="F148" s="99"/>
      <c r="G148" s="30"/>
    </row>
    <row r="149" spans="1:7" ht="15" customHeight="1" x14ac:dyDescent="0.25">
      <c r="A149" s="52"/>
      <c r="B149" s="53" t="s">
        <v>707</v>
      </c>
      <c r="C149" s="52" t="s">
        <v>546</v>
      </c>
      <c r="D149" s="52" t="s">
        <v>547</v>
      </c>
      <c r="E149" s="54"/>
      <c r="F149" s="55" t="s">
        <v>513</v>
      </c>
      <c r="G149" s="55"/>
    </row>
    <row r="150" spans="1:7" x14ac:dyDescent="0.25">
      <c r="A150" s="30" t="s">
        <v>708</v>
      </c>
      <c r="B150" s="30" t="s">
        <v>709</v>
      </c>
      <c r="C150" s="99">
        <f>'D. Nat''l Transparency Template'!G236</f>
        <v>0.77708913522323864</v>
      </c>
      <c r="D150" s="99" t="s">
        <v>69</v>
      </c>
      <c r="E150" s="104"/>
      <c r="F150" s="99">
        <f>C150</f>
        <v>0.77708913522323864</v>
      </c>
    </row>
    <row r="151" spans="1:7" x14ac:dyDescent="0.25">
      <c r="A151" s="30" t="s">
        <v>710</v>
      </c>
      <c r="B151" s="30" t="s">
        <v>711</v>
      </c>
      <c r="C151" s="99">
        <f>'D. Nat''l Transparency Template'!G237</f>
        <v>0.22291086477676145</v>
      </c>
      <c r="D151" s="99" t="s">
        <v>69</v>
      </c>
      <c r="E151" s="104"/>
      <c r="F151" s="99">
        <f>C151</f>
        <v>0.22291086477676145</v>
      </c>
    </row>
    <row r="152" spans="1:7" x14ac:dyDescent="0.25">
      <c r="A152" s="30" t="s">
        <v>712</v>
      </c>
      <c r="B152" s="30" t="s">
        <v>100</v>
      </c>
      <c r="C152" s="99">
        <v>0</v>
      </c>
      <c r="D152" s="99" t="s">
        <v>69</v>
      </c>
      <c r="E152" s="104"/>
      <c r="F152" s="99">
        <f>C152</f>
        <v>0</v>
      </c>
    </row>
    <row r="153" spans="1:7" outlineLevel="1" x14ac:dyDescent="0.25">
      <c r="A153" s="30" t="s">
        <v>713</v>
      </c>
      <c r="C153" s="99"/>
      <c r="D153" s="99"/>
      <c r="E153" s="104"/>
      <c r="F153" s="99"/>
    </row>
    <row r="154" spans="1:7" outlineLevel="1" x14ac:dyDescent="0.25">
      <c r="A154" s="30" t="s">
        <v>714</v>
      </c>
      <c r="C154" s="99"/>
      <c r="D154" s="99"/>
      <c r="E154" s="104"/>
      <c r="F154" s="99"/>
    </row>
    <row r="155" spans="1:7" outlineLevel="1" x14ac:dyDescent="0.25">
      <c r="A155" s="30" t="s">
        <v>715</v>
      </c>
      <c r="C155" s="99"/>
      <c r="D155" s="99"/>
      <c r="E155" s="104"/>
      <c r="F155" s="99"/>
    </row>
    <row r="156" spans="1:7" outlineLevel="1" x14ac:dyDescent="0.25">
      <c r="A156" s="30" t="s">
        <v>716</v>
      </c>
      <c r="C156" s="99"/>
      <c r="D156" s="99"/>
      <c r="E156" s="104"/>
      <c r="F156" s="99"/>
    </row>
    <row r="157" spans="1:7" outlineLevel="1" x14ac:dyDescent="0.25">
      <c r="A157" s="30" t="s">
        <v>717</v>
      </c>
      <c r="C157" s="99"/>
      <c r="D157" s="99"/>
      <c r="E157" s="104"/>
      <c r="F157" s="99"/>
    </row>
    <row r="158" spans="1:7" outlineLevel="1" x14ac:dyDescent="0.25">
      <c r="A158" s="30" t="s">
        <v>718</v>
      </c>
      <c r="C158" s="99"/>
      <c r="D158" s="99"/>
      <c r="E158" s="104"/>
      <c r="F158" s="99"/>
    </row>
    <row r="159" spans="1:7" ht="15" customHeight="1" x14ac:dyDescent="0.25">
      <c r="A159" s="52"/>
      <c r="B159" s="53" t="s">
        <v>719</v>
      </c>
      <c r="C159" s="52" t="s">
        <v>546</v>
      </c>
      <c r="D159" s="52" t="s">
        <v>547</v>
      </c>
      <c r="E159" s="54"/>
      <c r="F159" s="55" t="s">
        <v>513</v>
      </c>
      <c r="G159" s="55"/>
    </row>
    <row r="160" spans="1:7" x14ac:dyDescent="0.25">
      <c r="A160" s="30" t="s">
        <v>720</v>
      </c>
      <c r="B160" s="30" t="s">
        <v>721</v>
      </c>
      <c r="C160" s="99">
        <v>0</v>
      </c>
      <c r="D160" s="99" t="s">
        <v>69</v>
      </c>
      <c r="E160" s="104"/>
      <c r="F160" s="99">
        <f>C160</f>
        <v>0</v>
      </c>
    </row>
    <row r="161" spans="1:7" x14ac:dyDescent="0.25">
      <c r="A161" s="30" t="s">
        <v>722</v>
      </c>
      <c r="B161" s="30" t="s">
        <v>723</v>
      </c>
      <c r="C161" s="99">
        <v>1</v>
      </c>
      <c r="D161" s="99" t="s">
        <v>69</v>
      </c>
      <c r="E161" s="104"/>
      <c r="F161" s="99">
        <f>C161</f>
        <v>1</v>
      </c>
    </row>
    <row r="162" spans="1:7" x14ac:dyDescent="0.25">
      <c r="A162" s="30" t="s">
        <v>724</v>
      </c>
      <c r="B162" s="30" t="s">
        <v>100</v>
      </c>
      <c r="C162" s="99">
        <v>0</v>
      </c>
      <c r="D162" s="99" t="s">
        <v>69</v>
      </c>
      <c r="E162" s="104"/>
      <c r="F162" s="99">
        <f>C162</f>
        <v>0</v>
      </c>
    </row>
    <row r="163" spans="1:7" outlineLevel="1" x14ac:dyDescent="0.25">
      <c r="A163" s="30" t="s">
        <v>725</v>
      </c>
      <c r="E163" s="27"/>
    </row>
    <row r="164" spans="1:7" outlineLevel="1" x14ac:dyDescent="0.25">
      <c r="A164" s="30" t="s">
        <v>726</v>
      </c>
      <c r="E164" s="27"/>
    </row>
    <row r="165" spans="1:7" outlineLevel="1" x14ac:dyDescent="0.25">
      <c r="A165" s="30" t="s">
        <v>727</v>
      </c>
      <c r="E165" s="27"/>
    </row>
    <row r="166" spans="1:7" outlineLevel="1" x14ac:dyDescent="0.25">
      <c r="A166" s="30" t="s">
        <v>728</v>
      </c>
      <c r="E166" s="27"/>
    </row>
    <row r="167" spans="1:7" outlineLevel="1" x14ac:dyDescent="0.25">
      <c r="A167" s="30" t="s">
        <v>729</v>
      </c>
      <c r="E167" s="27"/>
    </row>
    <row r="168" spans="1:7" outlineLevel="1" x14ac:dyDescent="0.25">
      <c r="A168" s="30" t="s">
        <v>730</v>
      </c>
      <c r="E168" s="27"/>
    </row>
    <row r="169" spans="1:7" ht="15" customHeight="1" x14ac:dyDescent="0.25">
      <c r="A169" s="52"/>
      <c r="B169" s="53" t="s">
        <v>731</v>
      </c>
      <c r="C169" s="52" t="s">
        <v>546</v>
      </c>
      <c r="D169" s="52" t="s">
        <v>547</v>
      </c>
      <c r="E169" s="54"/>
      <c r="F169" s="55" t="s">
        <v>513</v>
      </c>
      <c r="G169" s="55"/>
    </row>
    <row r="170" spans="1:7" x14ac:dyDescent="0.25">
      <c r="A170" s="30" t="s">
        <v>732</v>
      </c>
      <c r="B170" s="74" t="s">
        <v>733</v>
      </c>
      <c r="C170" s="99">
        <v>0.10024079795134065</v>
      </c>
      <c r="D170" s="99" t="s">
        <v>69</v>
      </c>
      <c r="E170" s="104"/>
      <c r="F170" s="99">
        <f>C170</f>
        <v>0.10024079795134065</v>
      </c>
    </row>
    <row r="171" spans="1:7" x14ac:dyDescent="0.25">
      <c r="A171" s="30" t="s">
        <v>734</v>
      </c>
      <c r="B171" s="74" t="s">
        <v>735</v>
      </c>
      <c r="C171" s="99">
        <v>0.21222861532519186</v>
      </c>
      <c r="D171" s="99" t="s">
        <v>69</v>
      </c>
      <c r="E171" s="104"/>
      <c r="F171" s="99">
        <f>C171</f>
        <v>0.21222861532519186</v>
      </c>
    </row>
    <row r="172" spans="1:7" x14ac:dyDescent="0.25">
      <c r="A172" s="30" t="s">
        <v>736</v>
      </c>
      <c r="B172" s="74" t="s">
        <v>737</v>
      </c>
      <c r="C172" s="99">
        <v>0.18129490636103823</v>
      </c>
      <c r="D172" s="99" t="s">
        <v>69</v>
      </c>
      <c r="E172" s="99"/>
      <c r="F172" s="99">
        <f>C172</f>
        <v>0.18129490636103823</v>
      </c>
    </row>
    <row r="173" spans="1:7" x14ac:dyDescent="0.25">
      <c r="A173" s="30" t="s">
        <v>738</v>
      </c>
      <c r="B173" s="74" t="s">
        <v>739</v>
      </c>
      <c r="C173" s="99">
        <v>0.30119386047160246</v>
      </c>
      <c r="D173" s="99" t="s">
        <v>69</v>
      </c>
      <c r="E173" s="99"/>
      <c r="F173" s="99">
        <f>C173</f>
        <v>0.30119386047160246</v>
      </c>
    </row>
    <row r="174" spans="1:7" x14ac:dyDescent="0.25">
      <c r="A174" s="30" t="s">
        <v>740</v>
      </c>
      <c r="B174" s="74" t="s">
        <v>741</v>
      </c>
      <c r="C174" s="99">
        <v>0.20504181989082251</v>
      </c>
      <c r="D174" s="99" t="s">
        <v>69</v>
      </c>
      <c r="E174" s="99"/>
      <c r="F174" s="99">
        <f>C174</f>
        <v>0.20504181989082251</v>
      </c>
    </row>
    <row r="175" spans="1:7" outlineLevel="1" x14ac:dyDescent="0.25">
      <c r="A175" s="30" t="s">
        <v>742</v>
      </c>
      <c r="B175" s="47"/>
      <c r="C175" s="99"/>
      <c r="D175" s="99"/>
      <c r="E175" s="99"/>
      <c r="F175" s="99"/>
    </row>
    <row r="176" spans="1:7" outlineLevel="1" x14ac:dyDescent="0.25">
      <c r="A176" s="30" t="s">
        <v>743</v>
      </c>
      <c r="B176" s="47"/>
      <c r="C176" s="99"/>
      <c r="D176" s="99"/>
      <c r="E176" s="99"/>
      <c r="F176" s="99"/>
    </row>
    <row r="177" spans="1:7" outlineLevel="1" x14ac:dyDescent="0.25">
      <c r="A177" s="30" t="s">
        <v>744</v>
      </c>
      <c r="B177" s="74"/>
      <c r="C177" s="99"/>
      <c r="D177" s="99"/>
      <c r="E177" s="99"/>
      <c r="F177" s="99"/>
    </row>
    <row r="178" spans="1:7" outlineLevel="1" x14ac:dyDescent="0.25">
      <c r="A178" s="30" t="s">
        <v>745</v>
      </c>
      <c r="B178" s="74"/>
      <c r="C178" s="99"/>
      <c r="D178" s="99"/>
      <c r="E178" s="99"/>
      <c r="F178" s="99"/>
    </row>
    <row r="179" spans="1:7" ht="15" customHeight="1" x14ac:dyDescent="0.25">
      <c r="A179" s="52"/>
      <c r="B179" s="53" t="s">
        <v>746</v>
      </c>
      <c r="C179" s="52" t="s">
        <v>546</v>
      </c>
      <c r="D179" s="52" t="s">
        <v>547</v>
      </c>
      <c r="E179" s="54"/>
      <c r="F179" s="55" t="s">
        <v>513</v>
      </c>
      <c r="G179" s="55"/>
    </row>
    <row r="180" spans="1:7" x14ac:dyDescent="0.25">
      <c r="A180" s="30" t="s">
        <v>747</v>
      </c>
      <c r="B180" s="30" t="s">
        <v>748</v>
      </c>
      <c r="C180" s="99">
        <f>'D. Nat''l Transparency Template'!L411</f>
        <v>9.5180894329690245E-4</v>
      </c>
      <c r="D180" s="99" t="s">
        <v>69</v>
      </c>
      <c r="E180" s="104"/>
      <c r="F180" s="99">
        <f>C180</f>
        <v>9.5180894329690245E-4</v>
      </c>
    </row>
    <row r="181" spans="1:7" outlineLevel="1" x14ac:dyDescent="0.25">
      <c r="A181" s="30" t="s">
        <v>749</v>
      </c>
      <c r="B181" s="105"/>
      <c r="C181" s="99"/>
      <c r="D181" s="99"/>
      <c r="E181" s="104"/>
      <c r="F181" s="99"/>
    </row>
    <row r="182" spans="1:7" outlineLevel="1" x14ac:dyDescent="0.25">
      <c r="A182" s="30" t="s">
        <v>750</v>
      </c>
      <c r="B182" s="105"/>
      <c r="C182" s="99"/>
      <c r="D182" s="99"/>
      <c r="E182" s="104"/>
      <c r="F182" s="99"/>
    </row>
    <row r="183" spans="1:7" outlineLevel="1" x14ac:dyDescent="0.25">
      <c r="A183" s="30" t="s">
        <v>751</v>
      </c>
      <c r="B183" s="105"/>
      <c r="C183" s="99"/>
      <c r="D183" s="99"/>
      <c r="E183" s="104"/>
      <c r="F183" s="99"/>
    </row>
    <row r="184" spans="1:7" outlineLevel="1" x14ac:dyDescent="0.25">
      <c r="A184" s="30" t="s">
        <v>752</v>
      </c>
      <c r="B184" s="105"/>
      <c r="C184" s="99"/>
      <c r="D184" s="99"/>
      <c r="E184" s="104"/>
      <c r="F184" s="99"/>
    </row>
    <row r="185" spans="1:7" ht="18.75" x14ac:dyDescent="0.25">
      <c r="A185" s="106"/>
      <c r="B185" s="107" t="s">
        <v>510</v>
      </c>
      <c r="C185" s="106"/>
      <c r="D185" s="106"/>
      <c r="E185" s="106"/>
      <c r="F185" s="108"/>
      <c r="G185" s="108"/>
    </row>
    <row r="186" spans="1:7" ht="15" customHeight="1" x14ac:dyDescent="0.25">
      <c r="A186" s="52"/>
      <c r="B186" s="53" t="s">
        <v>753</v>
      </c>
      <c r="C186" s="52" t="s">
        <v>754</v>
      </c>
      <c r="D186" s="52" t="s">
        <v>755</v>
      </c>
      <c r="E186" s="54"/>
      <c r="F186" s="52" t="s">
        <v>546</v>
      </c>
      <c r="G186" s="52" t="s">
        <v>756</v>
      </c>
    </row>
    <row r="187" spans="1:7" x14ac:dyDescent="0.25">
      <c r="A187" s="30" t="s">
        <v>757</v>
      </c>
      <c r="B187" s="49" t="s">
        <v>758</v>
      </c>
      <c r="C187" s="109">
        <f>'D. Nat''l Transparency Template'!H211/1000</f>
        <v>291.92830467743289</v>
      </c>
      <c r="E187" s="44"/>
      <c r="F187" s="73"/>
      <c r="G187" s="73"/>
    </row>
    <row r="188" spans="1:7" x14ac:dyDescent="0.25">
      <c r="A188" s="44"/>
      <c r="B188" s="110"/>
      <c r="C188" s="44"/>
      <c r="D188" s="44"/>
      <c r="E188" s="44"/>
      <c r="F188" s="73"/>
      <c r="G188" s="73"/>
    </row>
    <row r="189" spans="1:7" x14ac:dyDescent="0.25">
      <c r="B189" s="49" t="s">
        <v>759</v>
      </c>
      <c r="C189" s="44"/>
      <c r="D189" s="44"/>
      <c r="E189" s="44"/>
      <c r="F189" s="73"/>
      <c r="G189" s="73"/>
    </row>
    <row r="190" spans="1:7" x14ac:dyDescent="0.25">
      <c r="A190" s="30" t="s">
        <v>760</v>
      </c>
      <c r="B190" s="49" t="s">
        <v>761</v>
      </c>
      <c r="C190" s="56">
        <f>'D. Nat''l Transparency Template'!F279/1000000</f>
        <v>1481.2135215699891</v>
      </c>
      <c r="D190" s="100">
        <f>'D. Nat''l Transparency Template'!H279</f>
        <v>23108</v>
      </c>
      <c r="E190" s="44"/>
      <c r="F190" s="62">
        <f>IF($C$214=0,"",IF(C190="[for completion]","",IF(C190="","",C190/$C$214)))</f>
        <v>2.0791072232035322E-2</v>
      </c>
      <c r="G190" s="62">
        <f>IF($D$214=0,"",IF(D190="[for completion]","",IF(D190="","",D190/$D$214)))</f>
        <v>9.4688619172109717E-2</v>
      </c>
    </row>
    <row r="191" spans="1:7" x14ac:dyDescent="0.25">
      <c r="A191" s="30" t="s">
        <v>762</v>
      </c>
      <c r="B191" s="49" t="s">
        <v>763</v>
      </c>
      <c r="C191" s="56">
        <f>'D. Nat''l Transparency Template'!F280/1000000</f>
        <v>9763.5317945600673</v>
      </c>
      <c r="D191" s="100">
        <f>'D. Nat''l Transparency Template'!H280</f>
        <v>63472</v>
      </c>
      <c r="E191" s="44"/>
      <c r="F191" s="62">
        <f t="shared" ref="F191:F213" si="1">IF($C$214=0,"",IF(C191="[for completion]","",IF(C191="","",C191/$C$214)))</f>
        <v>0.13704593687837199</v>
      </c>
      <c r="G191" s="62">
        <f t="shared" ref="G191:G213" si="2">IF($D$214=0,"",IF(D191="[for completion]","",IF(D191="","",D191/$D$214)))</f>
        <v>0.26008637857417988</v>
      </c>
    </row>
    <row r="192" spans="1:7" x14ac:dyDescent="0.25">
      <c r="A192" s="30" t="s">
        <v>764</v>
      </c>
      <c r="B192" s="49" t="s">
        <v>765</v>
      </c>
      <c r="C192" s="56">
        <f>'D. Nat''l Transparency Template'!F281/1000000</f>
        <v>16040.651435889944</v>
      </c>
      <c r="D192" s="100">
        <f>'D. Nat''l Transparency Template'!H281</f>
        <v>64648</v>
      </c>
      <c r="E192" s="44"/>
      <c r="F192" s="62">
        <f t="shared" si="1"/>
        <v>0.22515480570215046</v>
      </c>
      <c r="G192" s="62">
        <f t="shared" si="2"/>
        <v>0.26490522123241084</v>
      </c>
    </row>
    <row r="193" spans="1:7" x14ac:dyDescent="0.25">
      <c r="A193" s="30" t="s">
        <v>766</v>
      </c>
      <c r="B193" s="49" t="s">
        <v>767</v>
      </c>
      <c r="C193" s="56">
        <f>'D. Nat''l Transparency Template'!F282/1000000</f>
        <v>14332.677095139994</v>
      </c>
      <c r="D193" s="100">
        <f>'D. Nat''l Transparency Template'!H282</f>
        <v>41494</v>
      </c>
      <c r="E193" s="44"/>
      <c r="F193" s="62">
        <f t="shared" si="1"/>
        <v>0.20118080237860789</v>
      </c>
      <c r="G193" s="62">
        <f t="shared" si="2"/>
        <v>0.17002810991550635</v>
      </c>
    </row>
    <row r="194" spans="1:7" x14ac:dyDescent="0.25">
      <c r="A194" s="30" t="s">
        <v>768</v>
      </c>
      <c r="B194" s="49" t="s">
        <v>769</v>
      </c>
      <c r="C194" s="56">
        <f>'D. Nat''l Transparency Template'!F283/1000000</f>
        <v>10214.134487750087</v>
      </c>
      <c r="D194" s="100">
        <f>'D. Nat''l Transparency Template'!H283</f>
        <v>22933</v>
      </c>
      <c r="E194" s="44"/>
      <c r="F194" s="62">
        <f t="shared" si="1"/>
        <v>0.14337082725078321</v>
      </c>
      <c r="G194" s="62">
        <f t="shared" si="2"/>
        <v>9.3971529490825351E-2</v>
      </c>
    </row>
    <row r="195" spans="1:7" x14ac:dyDescent="0.25">
      <c r="A195" s="30" t="s">
        <v>770</v>
      </c>
      <c r="B195" s="49" t="s">
        <v>771</v>
      </c>
      <c r="C195" s="56">
        <f>'D. Nat''l Transparency Template'!F284/1000000</f>
        <v>6907.5191415899926</v>
      </c>
      <c r="D195" s="100">
        <f>'D. Nat''l Transparency Template'!H284</f>
        <v>12661</v>
      </c>
      <c r="E195" s="44"/>
      <c r="F195" s="62">
        <f t="shared" si="1"/>
        <v>9.6957479340819122E-2</v>
      </c>
      <c r="G195" s="62">
        <f t="shared" si="2"/>
        <v>5.1880414027093695E-2</v>
      </c>
    </row>
    <row r="196" spans="1:7" x14ac:dyDescent="0.25">
      <c r="A196" s="30" t="s">
        <v>772</v>
      </c>
      <c r="B196" s="49" t="s">
        <v>773</v>
      </c>
      <c r="C196" s="56">
        <f>'D. Nat''l Transparency Template'!F285/1000000</f>
        <v>4330.4978147999955</v>
      </c>
      <c r="D196" s="100">
        <f>'D. Nat''l Transparency Template'!H285</f>
        <v>6716</v>
      </c>
      <c r="E196" s="44"/>
      <c r="F196" s="62">
        <f t="shared" si="1"/>
        <v>6.0785087063440997E-2</v>
      </c>
      <c r="G196" s="62">
        <f t="shared" si="2"/>
        <v>2.7519853140033274E-2</v>
      </c>
    </row>
    <row r="197" spans="1:7" x14ac:dyDescent="0.25">
      <c r="A197" s="30" t="s">
        <v>774</v>
      </c>
      <c r="B197" s="49" t="s">
        <v>775</v>
      </c>
      <c r="C197" s="56">
        <f>'D. Nat''l Transparency Template'!F286/1000000</f>
        <v>2717.7474027899993</v>
      </c>
      <c r="D197" s="100">
        <f>'D. Nat''l Transparency Template'!H286</f>
        <v>3647</v>
      </c>
      <c r="E197" s="44"/>
      <c r="F197" s="62">
        <f t="shared" si="1"/>
        <v>3.8147695613757165E-2</v>
      </c>
      <c r="G197" s="62">
        <f t="shared" si="2"/>
        <v>1.4944148957966252E-2</v>
      </c>
    </row>
    <row r="198" spans="1:7" x14ac:dyDescent="0.25">
      <c r="A198" s="30" t="s">
        <v>776</v>
      </c>
      <c r="B198" s="49" t="s">
        <v>777</v>
      </c>
      <c r="C198" s="56">
        <f>'D. Nat''l Transparency Template'!F287/1000000</f>
        <v>1778.1963633800015</v>
      </c>
      <c r="D198" s="100">
        <f>'D. Nat''l Transparency Template'!H287</f>
        <v>2100</v>
      </c>
      <c r="E198" s="44"/>
      <c r="F198" s="62">
        <f t="shared" si="1"/>
        <v>2.4959675627717549E-2</v>
      </c>
      <c r="G198" s="62">
        <f t="shared" si="2"/>
        <v>8.6050761754124291E-3</v>
      </c>
    </row>
    <row r="199" spans="1:7" x14ac:dyDescent="0.25">
      <c r="A199" s="30" t="s">
        <v>778</v>
      </c>
      <c r="B199" s="49" t="s">
        <v>779</v>
      </c>
      <c r="C199" s="56">
        <f>'D. Nat''l Transparency Template'!F288/1000000</f>
        <v>1249.1447255700004</v>
      </c>
      <c r="D199" s="100">
        <f>'D. Nat''l Transparency Template'!H288</f>
        <v>1320</v>
      </c>
      <c r="E199" s="49"/>
      <c r="F199" s="62">
        <f t="shared" si="1"/>
        <v>1.7533635657109182E-2</v>
      </c>
      <c r="G199" s="62">
        <f t="shared" si="2"/>
        <v>5.4089050245449558E-3</v>
      </c>
    </row>
    <row r="200" spans="1:7" x14ac:dyDescent="0.25">
      <c r="A200" s="30" t="s">
        <v>780</v>
      </c>
      <c r="B200" s="49" t="s">
        <v>781</v>
      </c>
      <c r="C200" s="56">
        <f>'D. Nat''l Transparency Template'!F289/1000000</f>
        <v>2427.4535470499991</v>
      </c>
      <c r="D200" s="100">
        <f>'D. Nat''l Transparency Template'!H289</f>
        <v>1943</v>
      </c>
      <c r="E200" s="49"/>
      <c r="F200" s="62">
        <f t="shared" si="1"/>
        <v>3.4072982255206982E-2</v>
      </c>
      <c r="G200" s="62">
        <f t="shared" si="2"/>
        <v>7.9617442899173087E-3</v>
      </c>
    </row>
    <row r="201" spans="1:7" x14ac:dyDescent="0.25">
      <c r="A201" s="30" t="s">
        <v>782</v>
      </c>
      <c r="B201" s="49"/>
      <c r="C201" s="56"/>
      <c r="D201" s="100"/>
      <c r="E201" s="49"/>
      <c r="F201" s="62" t="str">
        <f t="shared" si="1"/>
        <v/>
      </c>
      <c r="G201" s="62" t="str">
        <f t="shared" si="2"/>
        <v/>
      </c>
    </row>
    <row r="202" spans="1:7" x14ac:dyDescent="0.25">
      <c r="A202" s="30" t="s">
        <v>783</v>
      </c>
      <c r="B202" s="49"/>
      <c r="C202" s="56"/>
      <c r="D202" s="100"/>
      <c r="E202" s="49"/>
      <c r="F202" s="62" t="str">
        <f t="shared" si="1"/>
        <v/>
      </c>
      <c r="G202" s="62" t="str">
        <f t="shared" si="2"/>
        <v/>
      </c>
    </row>
    <row r="203" spans="1:7" x14ac:dyDescent="0.25">
      <c r="A203" s="30" t="s">
        <v>784</v>
      </c>
      <c r="B203" s="49"/>
      <c r="C203" s="56"/>
      <c r="D203" s="100"/>
      <c r="E203" s="49"/>
      <c r="F203" s="62" t="str">
        <f t="shared" si="1"/>
        <v/>
      </c>
      <c r="G203" s="62" t="str">
        <f t="shared" si="2"/>
        <v/>
      </c>
    </row>
    <row r="204" spans="1:7" x14ac:dyDescent="0.25">
      <c r="A204" s="30" t="s">
        <v>785</v>
      </c>
      <c r="B204" s="49"/>
      <c r="C204" s="56"/>
      <c r="D204" s="100"/>
      <c r="E204" s="49"/>
      <c r="F204" s="62" t="str">
        <f t="shared" si="1"/>
        <v/>
      </c>
      <c r="G204" s="62" t="str">
        <f t="shared" si="2"/>
        <v/>
      </c>
    </row>
    <row r="205" spans="1:7" x14ac:dyDescent="0.25">
      <c r="A205" s="30" t="s">
        <v>786</v>
      </c>
      <c r="B205" s="49"/>
      <c r="C205" s="56"/>
      <c r="D205" s="100"/>
      <c r="F205" s="62" t="str">
        <f t="shared" si="1"/>
        <v/>
      </c>
      <c r="G205" s="62" t="str">
        <f t="shared" si="2"/>
        <v/>
      </c>
    </row>
    <row r="206" spans="1:7" x14ac:dyDescent="0.25">
      <c r="A206" s="30" t="s">
        <v>787</v>
      </c>
      <c r="B206" s="49"/>
      <c r="C206" s="56"/>
      <c r="D206" s="100"/>
      <c r="E206" s="111"/>
      <c r="F206" s="62" t="str">
        <f t="shared" si="1"/>
        <v/>
      </c>
      <c r="G206" s="62" t="str">
        <f t="shared" si="2"/>
        <v/>
      </c>
    </row>
    <row r="207" spans="1:7" x14ac:dyDescent="0.25">
      <c r="A207" s="30" t="s">
        <v>788</v>
      </c>
      <c r="B207" s="49"/>
      <c r="C207" s="56"/>
      <c r="D207" s="100"/>
      <c r="E207" s="111"/>
      <c r="F207" s="62" t="str">
        <f t="shared" si="1"/>
        <v/>
      </c>
      <c r="G207" s="62" t="str">
        <f t="shared" si="2"/>
        <v/>
      </c>
    </row>
    <row r="208" spans="1:7" x14ac:dyDescent="0.25">
      <c r="A208" s="30" t="s">
        <v>789</v>
      </c>
      <c r="B208" s="49"/>
      <c r="C208" s="56"/>
      <c r="D208" s="100"/>
      <c r="E208" s="111"/>
      <c r="F208" s="62" t="str">
        <f t="shared" si="1"/>
        <v/>
      </c>
      <c r="G208" s="62" t="str">
        <f t="shared" si="2"/>
        <v/>
      </c>
    </row>
    <row r="209" spans="1:7" x14ac:dyDescent="0.25">
      <c r="A209" s="30" t="s">
        <v>790</v>
      </c>
      <c r="B209" s="49"/>
      <c r="C209" s="56"/>
      <c r="D209" s="100"/>
      <c r="E209" s="111"/>
      <c r="F209" s="62" t="str">
        <f t="shared" si="1"/>
        <v/>
      </c>
      <c r="G209" s="62" t="str">
        <f t="shared" si="2"/>
        <v/>
      </c>
    </row>
    <row r="210" spans="1:7" x14ac:dyDescent="0.25">
      <c r="A210" s="30" t="s">
        <v>791</v>
      </c>
      <c r="B210" s="49"/>
      <c r="C210" s="56"/>
      <c r="D210" s="100"/>
      <c r="E210" s="111"/>
      <c r="F210" s="62" t="str">
        <f t="shared" si="1"/>
        <v/>
      </c>
      <c r="G210" s="62" t="str">
        <f t="shared" si="2"/>
        <v/>
      </c>
    </row>
    <row r="211" spans="1:7" x14ac:dyDescent="0.25">
      <c r="A211" s="30" t="s">
        <v>792</v>
      </c>
      <c r="B211" s="49"/>
      <c r="C211" s="56"/>
      <c r="D211" s="100"/>
      <c r="E211" s="111"/>
      <c r="F211" s="62" t="str">
        <f t="shared" si="1"/>
        <v/>
      </c>
      <c r="G211" s="62" t="str">
        <f t="shared" si="2"/>
        <v/>
      </c>
    </row>
    <row r="212" spans="1:7" x14ac:dyDescent="0.25">
      <c r="A212" s="30" t="s">
        <v>793</v>
      </c>
      <c r="B212" s="49"/>
      <c r="C212" s="56"/>
      <c r="D212" s="100"/>
      <c r="E212" s="111"/>
      <c r="F212" s="62" t="str">
        <f t="shared" si="1"/>
        <v/>
      </c>
      <c r="G212" s="62" t="str">
        <f t="shared" si="2"/>
        <v/>
      </c>
    </row>
    <row r="213" spans="1:7" x14ac:dyDescent="0.25">
      <c r="A213" s="30" t="s">
        <v>794</v>
      </c>
      <c r="B213" s="49"/>
      <c r="C213" s="56"/>
      <c r="D213" s="100"/>
      <c r="E213" s="111"/>
      <c r="F213" s="62" t="str">
        <f t="shared" si="1"/>
        <v/>
      </c>
      <c r="G213" s="62" t="str">
        <f t="shared" si="2"/>
        <v/>
      </c>
    </row>
    <row r="214" spans="1:7" x14ac:dyDescent="0.25">
      <c r="A214" s="30" t="s">
        <v>795</v>
      </c>
      <c r="B214" s="64" t="s">
        <v>102</v>
      </c>
      <c r="C214" s="65">
        <f>SUM(C190:C213)</f>
        <v>71242.767330090079</v>
      </c>
      <c r="D214" s="61">
        <f>SUM(D190:D213)</f>
        <v>244042</v>
      </c>
      <c r="E214" s="111"/>
      <c r="F214" s="112">
        <f>SUM(F190:F213)</f>
        <v>0.99999999999999978</v>
      </c>
      <c r="G214" s="112">
        <f>SUM(G190:G213)</f>
        <v>1</v>
      </c>
    </row>
    <row r="215" spans="1:7" ht="15" customHeight="1" x14ac:dyDescent="0.25">
      <c r="A215" s="52"/>
      <c r="B215" s="53" t="s">
        <v>796</v>
      </c>
      <c r="C215" s="52" t="s">
        <v>754</v>
      </c>
      <c r="D215" s="52" t="s">
        <v>755</v>
      </c>
      <c r="E215" s="54"/>
      <c r="F215" s="52" t="s">
        <v>546</v>
      </c>
      <c r="G215" s="52" t="s">
        <v>756</v>
      </c>
    </row>
    <row r="216" spans="1:7" x14ac:dyDescent="0.25">
      <c r="A216" s="30" t="s">
        <v>797</v>
      </c>
      <c r="B216" s="30" t="s">
        <v>798</v>
      </c>
      <c r="C216" s="99" t="s">
        <v>69</v>
      </c>
      <c r="F216" s="101"/>
      <c r="G216" s="101"/>
    </row>
    <row r="217" spans="1:7" x14ac:dyDescent="0.25">
      <c r="F217" s="101"/>
      <c r="G217" s="101"/>
    </row>
    <row r="218" spans="1:7" x14ac:dyDescent="0.25">
      <c r="B218" s="49" t="s">
        <v>799</v>
      </c>
      <c r="F218" s="101"/>
      <c r="G218" s="101"/>
    </row>
    <row r="219" spans="1:7" x14ac:dyDescent="0.25">
      <c r="A219" s="30" t="s">
        <v>800</v>
      </c>
      <c r="B219" s="30" t="s">
        <v>801</v>
      </c>
      <c r="C219" s="99" t="s">
        <v>69</v>
      </c>
      <c r="D219" s="100"/>
      <c r="F219" s="62" t="str">
        <f t="shared" ref="F219:F233" si="3">IF($C$227=0,"",IF(C219="[for completion]","",C219/$C$227))</f>
        <v/>
      </c>
      <c r="G219" s="62" t="str">
        <f t="shared" ref="G219:G233" si="4">IF($D$227=0,"",IF(D219="[for completion]","",D219/$D$227))</f>
        <v/>
      </c>
    </row>
    <row r="220" spans="1:7" x14ac:dyDescent="0.25">
      <c r="A220" s="30" t="s">
        <v>802</v>
      </c>
      <c r="B220" s="30" t="s">
        <v>803</v>
      </c>
      <c r="C220" s="99" t="s">
        <v>69</v>
      </c>
      <c r="D220" s="100"/>
      <c r="F220" s="62" t="str">
        <f t="shared" si="3"/>
        <v/>
      </c>
      <c r="G220" s="62" t="str">
        <f t="shared" si="4"/>
        <v/>
      </c>
    </row>
    <row r="221" spans="1:7" x14ac:dyDescent="0.25">
      <c r="A221" s="30" t="s">
        <v>804</v>
      </c>
      <c r="B221" s="30" t="s">
        <v>805</v>
      </c>
      <c r="C221" s="99" t="s">
        <v>69</v>
      </c>
      <c r="D221" s="100"/>
      <c r="F221" s="62" t="str">
        <f t="shared" si="3"/>
        <v/>
      </c>
      <c r="G221" s="62" t="str">
        <f t="shared" si="4"/>
        <v/>
      </c>
    </row>
    <row r="222" spans="1:7" x14ac:dyDescent="0.25">
      <c r="A222" s="30" t="s">
        <v>806</v>
      </c>
      <c r="B222" s="30" t="s">
        <v>807</v>
      </c>
      <c r="C222" s="99" t="s">
        <v>69</v>
      </c>
      <c r="D222" s="100"/>
      <c r="F222" s="62" t="str">
        <f t="shared" si="3"/>
        <v/>
      </c>
      <c r="G222" s="62" t="str">
        <f t="shared" si="4"/>
        <v/>
      </c>
    </row>
    <row r="223" spans="1:7" x14ac:dyDescent="0.25">
      <c r="A223" s="30" t="s">
        <v>808</v>
      </c>
      <c r="B223" s="30" t="s">
        <v>809</v>
      </c>
      <c r="C223" s="99" t="s">
        <v>69</v>
      </c>
      <c r="D223" s="100"/>
      <c r="F223" s="62" t="str">
        <f t="shared" si="3"/>
        <v/>
      </c>
      <c r="G223" s="62" t="str">
        <f t="shared" si="4"/>
        <v/>
      </c>
    </row>
    <row r="224" spans="1:7" x14ac:dyDescent="0.25">
      <c r="A224" s="30" t="s">
        <v>810</v>
      </c>
      <c r="B224" s="30" t="s">
        <v>811</v>
      </c>
      <c r="C224" s="99" t="s">
        <v>69</v>
      </c>
      <c r="D224" s="100"/>
      <c r="F224" s="62" t="str">
        <f t="shared" si="3"/>
        <v/>
      </c>
      <c r="G224" s="62" t="str">
        <f t="shared" si="4"/>
        <v/>
      </c>
    </row>
    <row r="225" spans="1:7" x14ac:dyDescent="0.25">
      <c r="A225" s="30" t="s">
        <v>812</v>
      </c>
      <c r="B225" s="30" t="s">
        <v>813</v>
      </c>
      <c r="C225" s="99" t="s">
        <v>69</v>
      </c>
      <c r="D225" s="100"/>
      <c r="F225" s="62" t="str">
        <f t="shared" si="3"/>
        <v/>
      </c>
      <c r="G225" s="62" t="str">
        <f t="shared" si="4"/>
        <v/>
      </c>
    </row>
    <row r="226" spans="1:7" x14ac:dyDescent="0.25">
      <c r="A226" s="30" t="s">
        <v>814</v>
      </c>
      <c r="B226" s="30" t="s">
        <v>815</v>
      </c>
      <c r="C226" s="99" t="s">
        <v>69</v>
      </c>
      <c r="D226" s="100"/>
      <c r="F226" s="62" t="str">
        <f t="shared" si="3"/>
        <v/>
      </c>
      <c r="G226" s="62" t="str">
        <f t="shared" si="4"/>
        <v/>
      </c>
    </row>
    <row r="227" spans="1:7" x14ac:dyDescent="0.25">
      <c r="A227" s="30" t="s">
        <v>816</v>
      </c>
      <c r="B227" s="64" t="s">
        <v>102</v>
      </c>
      <c r="C227" s="56">
        <f>SUM(C219:C226)</f>
        <v>0</v>
      </c>
      <c r="D227" s="100">
        <f>SUM(D219:D226)</f>
        <v>0</v>
      </c>
      <c r="F227" s="99">
        <f>SUM(F219:F226)</f>
        <v>0</v>
      </c>
      <c r="G227" s="99">
        <f>SUM(G219:G226)</f>
        <v>0</v>
      </c>
    </row>
    <row r="228" spans="1:7" outlineLevel="1" x14ac:dyDescent="0.25">
      <c r="A228" s="30" t="s">
        <v>817</v>
      </c>
      <c r="B228" s="67"/>
      <c r="C228" s="56"/>
      <c r="D228" s="100"/>
      <c r="F228" s="62" t="str">
        <f t="shared" si="3"/>
        <v/>
      </c>
      <c r="G228" s="62" t="str">
        <f t="shared" si="4"/>
        <v/>
      </c>
    </row>
    <row r="229" spans="1:7" outlineLevel="1" x14ac:dyDescent="0.25">
      <c r="A229" s="30" t="s">
        <v>818</v>
      </c>
      <c r="B229" s="67"/>
      <c r="C229" s="56"/>
      <c r="D229" s="100"/>
      <c r="F229" s="62" t="str">
        <f t="shared" si="3"/>
        <v/>
      </c>
      <c r="G229" s="62" t="str">
        <f t="shared" si="4"/>
        <v/>
      </c>
    </row>
    <row r="230" spans="1:7" outlineLevel="1" x14ac:dyDescent="0.25">
      <c r="A230" s="30" t="s">
        <v>819</v>
      </c>
      <c r="B230" s="67"/>
      <c r="C230" s="56"/>
      <c r="D230" s="100"/>
      <c r="F230" s="62" t="str">
        <f t="shared" si="3"/>
        <v/>
      </c>
      <c r="G230" s="62" t="str">
        <f t="shared" si="4"/>
        <v/>
      </c>
    </row>
    <row r="231" spans="1:7" outlineLevel="1" x14ac:dyDescent="0.25">
      <c r="A231" s="30" t="s">
        <v>820</v>
      </c>
      <c r="B231" s="67"/>
      <c r="C231" s="56"/>
      <c r="D231" s="100"/>
      <c r="F231" s="62" t="str">
        <f t="shared" si="3"/>
        <v/>
      </c>
      <c r="G231" s="62" t="str">
        <f t="shared" si="4"/>
        <v/>
      </c>
    </row>
    <row r="232" spans="1:7" outlineLevel="1" x14ac:dyDescent="0.25">
      <c r="A232" s="30" t="s">
        <v>821</v>
      </c>
      <c r="B232" s="67"/>
      <c r="C232" s="56"/>
      <c r="D232" s="100"/>
      <c r="F232" s="62" t="str">
        <f t="shared" si="3"/>
        <v/>
      </c>
      <c r="G232" s="62" t="str">
        <f t="shared" si="4"/>
        <v/>
      </c>
    </row>
    <row r="233" spans="1:7" outlineLevel="1" x14ac:dyDescent="0.25">
      <c r="A233" s="30" t="s">
        <v>822</v>
      </c>
      <c r="B233" s="67"/>
      <c r="C233" s="56"/>
      <c r="D233" s="100"/>
      <c r="F233" s="62" t="str">
        <f t="shared" si="3"/>
        <v/>
      </c>
      <c r="G233" s="62" t="str">
        <f t="shared" si="4"/>
        <v/>
      </c>
    </row>
    <row r="234" spans="1:7" outlineLevel="1" x14ac:dyDescent="0.25">
      <c r="A234" s="30" t="s">
        <v>823</v>
      </c>
      <c r="B234" s="67"/>
      <c r="F234" s="62"/>
      <c r="G234" s="62"/>
    </row>
    <row r="235" spans="1:7" outlineLevel="1" x14ac:dyDescent="0.25">
      <c r="A235" s="30" t="s">
        <v>824</v>
      </c>
      <c r="B235" s="67"/>
      <c r="F235" s="62"/>
      <c r="G235" s="62"/>
    </row>
    <row r="236" spans="1:7" outlineLevel="1" x14ac:dyDescent="0.25">
      <c r="A236" s="30" t="s">
        <v>825</v>
      </c>
      <c r="B236" s="67"/>
      <c r="F236" s="62"/>
      <c r="G236" s="62"/>
    </row>
    <row r="237" spans="1:7" ht="15" customHeight="1" x14ac:dyDescent="0.25">
      <c r="A237" s="52"/>
      <c r="B237" s="53" t="s">
        <v>826</v>
      </c>
      <c r="C237" s="52" t="s">
        <v>754</v>
      </c>
      <c r="D237" s="52" t="s">
        <v>755</v>
      </c>
      <c r="E237" s="54"/>
      <c r="F237" s="52" t="s">
        <v>546</v>
      </c>
      <c r="G237" s="52" t="s">
        <v>756</v>
      </c>
    </row>
    <row r="238" spans="1:7" x14ac:dyDescent="0.25">
      <c r="A238" s="30" t="s">
        <v>827</v>
      </c>
      <c r="B238" s="30" t="s">
        <v>798</v>
      </c>
      <c r="C238" s="99">
        <f>'D. Nat''l Transparency Template'!H217</f>
        <v>0.53158284075378248</v>
      </c>
      <c r="F238" s="101"/>
      <c r="G238" s="101"/>
    </row>
    <row r="239" spans="1:7" x14ac:dyDescent="0.25">
      <c r="F239" s="101"/>
      <c r="G239" s="101"/>
    </row>
    <row r="240" spans="1:7" x14ac:dyDescent="0.25">
      <c r="B240" s="49" t="s">
        <v>799</v>
      </c>
      <c r="F240" s="101"/>
      <c r="G240" s="101"/>
    </row>
    <row r="241" spans="1:7" x14ac:dyDescent="0.25">
      <c r="A241" s="30" t="s">
        <v>828</v>
      </c>
      <c r="B241" s="30" t="s">
        <v>801</v>
      </c>
      <c r="C241" s="56">
        <v>15318.240174120014</v>
      </c>
      <c r="D241" s="100">
        <v>73385</v>
      </c>
      <c r="F241" s="62">
        <f>IF($C$249=0,"",IF(C241="[Mark as ND1 if not relevant]","",C241/$C$249))</f>
        <v>0.21501467093699228</v>
      </c>
      <c r="G241" s="62">
        <f>IF($D$249=0,"",IF(D241="[Mark as ND1 if not relevant]","",D241/$D$249))</f>
        <v>0.30070643577744816</v>
      </c>
    </row>
    <row r="242" spans="1:7" x14ac:dyDescent="0.25">
      <c r="A242" s="30" t="s">
        <v>829</v>
      </c>
      <c r="B242" s="30" t="s">
        <v>803</v>
      </c>
      <c r="C242" s="56">
        <v>13099.215146140012</v>
      </c>
      <c r="D242" s="100">
        <v>45252</v>
      </c>
      <c r="F242" s="62">
        <f t="shared" ref="F242:F248" si="5">IF($C$249=0,"",IF(C242="[Mark as ND1 if not relevant]","",C242/$C$249))</f>
        <v>0.1838672982121434</v>
      </c>
      <c r="G242" s="62">
        <f t="shared" ref="G242:G248" si="6">IF($D$249=0,"",IF(D242="[Mark as ND1 if not relevant]","",D242/$D$249))</f>
        <v>0.18542709861417297</v>
      </c>
    </row>
    <row r="243" spans="1:7" x14ac:dyDescent="0.25">
      <c r="A243" s="30" t="s">
        <v>830</v>
      </c>
      <c r="B243" s="30" t="s">
        <v>805</v>
      </c>
      <c r="C243" s="56">
        <v>14743.605591160007</v>
      </c>
      <c r="D243" s="100">
        <v>46124</v>
      </c>
      <c r="F243" s="62">
        <f t="shared" si="5"/>
        <v>0.20694880538326463</v>
      </c>
      <c r="G243" s="62">
        <f t="shared" si="6"/>
        <v>0.18900025405462995</v>
      </c>
    </row>
    <row r="244" spans="1:7" x14ac:dyDescent="0.25">
      <c r="A244" s="30" t="s">
        <v>831</v>
      </c>
      <c r="B244" s="30" t="s">
        <v>807</v>
      </c>
      <c r="C244" s="56">
        <v>18052.771330659994</v>
      </c>
      <c r="D244" s="100">
        <v>53235</v>
      </c>
      <c r="F244" s="62">
        <f t="shared" si="5"/>
        <v>0.25339795192143305</v>
      </c>
      <c r="G244" s="62">
        <f t="shared" si="6"/>
        <v>0.21813868104670509</v>
      </c>
    </row>
    <row r="245" spans="1:7" x14ac:dyDescent="0.25">
      <c r="A245" s="30" t="s">
        <v>832</v>
      </c>
      <c r="B245" s="30" t="s">
        <v>809</v>
      </c>
      <c r="C245" s="56">
        <v>9979.5669680800092</v>
      </c>
      <c r="D245" s="100">
        <v>25904</v>
      </c>
      <c r="F245" s="62">
        <f t="shared" si="5"/>
        <v>0.1400783173096232</v>
      </c>
      <c r="G245" s="62">
        <f t="shared" si="6"/>
        <v>0.10614566345137312</v>
      </c>
    </row>
    <row r="246" spans="1:7" x14ac:dyDescent="0.25">
      <c r="A246" s="30" t="s">
        <v>833</v>
      </c>
      <c r="B246" s="30" t="s">
        <v>811</v>
      </c>
      <c r="C246" s="56">
        <v>49.368119929999999</v>
      </c>
      <c r="D246" s="100">
        <v>142</v>
      </c>
      <c r="F246" s="62">
        <f t="shared" si="5"/>
        <v>6.9295623654345225E-4</v>
      </c>
      <c r="G246" s="62">
        <f t="shared" si="6"/>
        <v>5.8186705567074516E-4</v>
      </c>
    </row>
    <row r="247" spans="1:7" x14ac:dyDescent="0.25">
      <c r="A247" s="30" t="s">
        <v>834</v>
      </c>
      <c r="B247" s="30" t="s">
        <v>813</v>
      </c>
      <c r="C247" s="56"/>
      <c r="D247" s="100"/>
      <c r="F247" s="62">
        <f t="shared" si="5"/>
        <v>0</v>
      </c>
      <c r="G247" s="62">
        <f t="shared" si="6"/>
        <v>0</v>
      </c>
    </row>
    <row r="248" spans="1:7" x14ac:dyDescent="0.25">
      <c r="A248" s="30" t="s">
        <v>835</v>
      </c>
      <c r="B248" s="30" t="s">
        <v>815</v>
      </c>
      <c r="C248" s="56"/>
      <c r="D248" s="100"/>
      <c r="F248" s="62">
        <f t="shared" si="5"/>
        <v>0</v>
      </c>
      <c r="G248" s="62">
        <f t="shared" si="6"/>
        <v>0</v>
      </c>
    </row>
    <row r="249" spans="1:7" x14ac:dyDescent="0.25">
      <c r="A249" s="30" t="s">
        <v>836</v>
      </c>
      <c r="B249" s="64" t="s">
        <v>102</v>
      </c>
      <c r="C249" s="56">
        <f>SUM(C241:C248)</f>
        <v>71242.767330090035</v>
      </c>
      <c r="D249" s="100">
        <f>SUM(D241:D248)</f>
        <v>244042</v>
      </c>
      <c r="F249" s="99">
        <f>SUM(F241:F248)</f>
        <v>1</v>
      </c>
      <c r="G249" s="99">
        <f>SUM(G241:G248)</f>
        <v>1</v>
      </c>
    </row>
    <row r="250" spans="1:7" outlineLevel="1" x14ac:dyDescent="0.25">
      <c r="A250" s="30" t="s">
        <v>837</v>
      </c>
      <c r="B250" s="67"/>
      <c r="C250" s="56"/>
      <c r="D250" s="100"/>
      <c r="F250" s="62"/>
      <c r="G250" s="62"/>
    </row>
    <row r="251" spans="1:7" outlineLevel="1" x14ac:dyDescent="0.25">
      <c r="A251" s="30" t="s">
        <v>838</v>
      </c>
      <c r="B251" s="67"/>
      <c r="C251" s="56"/>
      <c r="D251" s="100"/>
      <c r="F251" s="62"/>
      <c r="G251" s="62"/>
    </row>
    <row r="252" spans="1:7" outlineLevel="1" x14ac:dyDescent="0.25">
      <c r="A252" s="30" t="s">
        <v>839</v>
      </c>
      <c r="B252" s="67"/>
      <c r="C252" s="56"/>
      <c r="D252" s="100"/>
      <c r="F252" s="62"/>
      <c r="G252" s="62"/>
    </row>
    <row r="253" spans="1:7" outlineLevel="1" x14ac:dyDescent="0.25">
      <c r="A253" s="30" t="s">
        <v>840</v>
      </c>
      <c r="B253" s="67"/>
      <c r="C253" s="56"/>
      <c r="D253" s="100"/>
      <c r="F253" s="62"/>
      <c r="G253" s="62"/>
    </row>
    <row r="254" spans="1:7" outlineLevel="1" x14ac:dyDescent="0.25">
      <c r="A254" s="30" t="s">
        <v>841</v>
      </c>
      <c r="B254" s="67"/>
      <c r="C254" s="56"/>
      <c r="D254" s="100"/>
      <c r="F254" s="62"/>
      <c r="G254" s="62"/>
    </row>
    <row r="255" spans="1:7" outlineLevel="1" x14ac:dyDescent="0.25">
      <c r="A255" s="30" t="s">
        <v>842</v>
      </c>
      <c r="B255" s="67"/>
      <c r="C255" s="56"/>
      <c r="D255" s="100"/>
      <c r="F255" s="62"/>
      <c r="G255" s="62"/>
    </row>
    <row r="256" spans="1:7" outlineLevel="1" x14ac:dyDescent="0.25">
      <c r="A256" s="30" t="s">
        <v>843</v>
      </c>
      <c r="B256" s="67"/>
      <c r="F256" s="63"/>
      <c r="G256" s="63"/>
    </row>
    <row r="257" spans="1:14" outlineLevel="1" x14ac:dyDescent="0.25">
      <c r="A257" s="30" t="s">
        <v>844</v>
      </c>
      <c r="B257" s="67"/>
      <c r="F257" s="63"/>
      <c r="G257" s="63"/>
    </row>
    <row r="258" spans="1:14" outlineLevel="1" x14ac:dyDescent="0.25">
      <c r="A258" s="30" t="s">
        <v>845</v>
      </c>
      <c r="B258" s="67"/>
      <c r="F258" s="63"/>
      <c r="G258" s="63"/>
    </row>
    <row r="259" spans="1:14" ht="15" customHeight="1" x14ac:dyDescent="0.25">
      <c r="A259" s="52"/>
      <c r="B259" s="53" t="s">
        <v>846</v>
      </c>
      <c r="C259" s="52" t="s">
        <v>546</v>
      </c>
      <c r="D259" s="52"/>
      <c r="E259" s="54"/>
      <c r="F259" s="52"/>
      <c r="G259" s="52"/>
    </row>
    <row r="260" spans="1:14" x14ac:dyDescent="0.25">
      <c r="A260" s="30" t="s">
        <v>847</v>
      </c>
      <c r="B260" s="30" t="s">
        <v>848</v>
      </c>
      <c r="C260" s="99">
        <f>'D. Nat''l Transparency Template'!G256</f>
        <v>0.83304880716338525</v>
      </c>
      <c r="E260" s="111"/>
      <c r="F260" s="111"/>
      <c r="G260" s="111"/>
    </row>
    <row r="261" spans="1:14" x14ac:dyDescent="0.25">
      <c r="A261" s="30" t="s">
        <v>849</v>
      </c>
      <c r="B261" s="30" t="s">
        <v>850</v>
      </c>
      <c r="C261" s="99">
        <v>0</v>
      </c>
      <c r="E261" s="111"/>
      <c r="F261" s="111"/>
    </row>
    <row r="262" spans="1:14" x14ac:dyDescent="0.25">
      <c r="A262" s="30" t="s">
        <v>851</v>
      </c>
      <c r="B262" s="30" t="s">
        <v>852</v>
      </c>
      <c r="C262" s="99">
        <f>'D. Nat''l Transparency Template'!G255</f>
        <v>0.16695119283661475</v>
      </c>
      <c r="E262" s="111"/>
      <c r="F262" s="111"/>
    </row>
    <row r="263" spans="1:14" x14ac:dyDescent="0.25">
      <c r="A263" s="30" t="s">
        <v>853</v>
      </c>
      <c r="B263" s="30" t="s">
        <v>854</v>
      </c>
      <c r="C263" s="99">
        <v>0</v>
      </c>
      <c r="E263" s="113"/>
      <c r="F263" s="113"/>
    </row>
    <row r="264" spans="1:14" x14ac:dyDescent="0.25">
      <c r="A264" s="30" t="s">
        <v>855</v>
      </c>
      <c r="B264" s="49" t="s">
        <v>856</v>
      </c>
      <c r="C264" s="99">
        <v>0</v>
      </c>
      <c r="D264" s="44"/>
      <c r="E264" s="44"/>
      <c r="F264" s="73"/>
      <c r="G264" s="73"/>
      <c r="H264" s="27"/>
      <c r="I264" s="30"/>
      <c r="J264" s="30"/>
      <c r="K264" s="30"/>
      <c r="L264" s="27"/>
      <c r="M264" s="27"/>
      <c r="N264" s="27"/>
    </row>
    <row r="265" spans="1:14" x14ac:dyDescent="0.25">
      <c r="A265" s="30" t="s">
        <v>857</v>
      </c>
      <c r="B265" s="30" t="s">
        <v>100</v>
      </c>
      <c r="C265" s="99">
        <v>0</v>
      </c>
      <c r="E265" s="111"/>
      <c r="F265" s="111"/>
    </row>
    <row r="266" spans="1:14" outlineLevel="1" x14ac:dyDescent="0.25">
      <c r="A266" s="30" t="s">
        <v>858</v>
      </c>
      <c r="B266" s="67"/>
      <c r="C266" s="99"/>
      <c r="E266" s="111"/>
      <c r="F266" s="111"/>
    </row>
    <row r="267" spans="1:14" outlineLevel="1" x14ac:dyDescent="0.25">
      <c r="A267" s="30" t="s">
        <v>859</v>
      </c>
      <c r="B267" s="67"/>
      <c r="C267" s="114"/>
      <c r="E267" s="111"/>
      <c r="F267" s="111"/>
    </row>
    <row r="268" spans="1:14" outlineLevel="1" x14ac:dyDescent="0.25">
      <c r="A268" s="30" t="s">
        <v>860</v>
      </c>
      <c r="B268" s="67"/>
      <c r="C268" s="99"/>
      <c r="E268" s="111"/>
      <c r="F268" s="111"/>
    </row>
    <row r="269" spans="1:14" outlineLevel="1" x14ac:dyDescent="0.25">
      <c r="A269" s="30" t="s">
        <v>861</v>
      </c>
      <c r="B269" s="67"/>
      <c r="C269" s="99"/>
      <c r="E269" s="111"/>
      <c r="F269" s="111"/>
    </row>
    <row r="270" spans="1:14" outlineLevel="1" x14ac:dyDescent="0.25">
      <c r="A270" s="30" t="s">
        <v>862</v>
      </c>
      <c r="B270" s="67"/>
      <c r="C270" s="99"/>
      <c r="E270" s="111"/>
      <c r="F270" s="111"/>
    </row>
    <row r="271" spans="1:14" outlineLevel="1" x14ac:dyDescent="0.25">
      <c r="A271" s="30" t="s">
        <v>863</v>
      </c>
      <c r="B271" s="67"/>
      <c r="C271" s="99"/>
      <c r="E271" s="111"/>
      <c r="F271" s="111"/>
    </row>
    <row r="272" spans="1:14" outlineLevel="1" x14ac:dyDescent="0.25">
      <c r="A272" s="30" t="s">
        <v>864</v>
      </c>
      <c r="B272" s="67"/>
      <c r="C272" s="99"/>
      <c r="E272" s="111"/>
      <c r="F272" s="111"/>
    </row>
    <row r="273" spans="1:7" outlineLevel="1" x14ac:dyDescent="0.25">
      <c r="A273" s="30" t="s">
        <v>865</v>
      </c>
      <c r="B273" s="67"/>
      <c r="C273" s="99"/>
      <c r="E273" s="111"/>
      <c r="F273" s="111"/>
    </row>
    <row r="274" spans="1:7" outlineLevel="1" x14ac:dyDescent="0.25">
      <c r="A274" s="30" t="s">
        <v>866</v>
      </c>
      <c r="B274" s="67"/>
      <c r="C274" s="99"/>
      <c r="E274" s="111"/>
      <c r="F274" s="111"/>
    </row>
    <row r="275" spans="1:7" outlineLevel="1" x14ac:dyDescent="0.25">
      <c r="A275" s="30" t="s">
        <v>867</v>
      </c>
      <c r="B275" s="67"/>
      <c r="C275" s="99"/>
      <c r="E275" s="111"/>
      <c r="F275" s="111"/>
    </row>
    <row r="276" spans="1:7" ht="15" customHeight="1" x14ac:dyDescent="0.25">
      <c r="A276" s="52"/>
      <c r="B276" s="53" t="s">
        <v>868</v>
      </c>
      <c r="C276" s="52" t="s">
        <v>546</v>
      </c>
      <c r="D276" s="52"/>
      <c r="E276" s="54"/>
      <c r="F276" s="52"/>
      <c r="G276" s="55"/>
    </row>
    <row r="277" spans="1:7" x14ac:dyDescent="0.25">
      <c r="A277" s="30" t="s">
        <v>869</v>
      </c>
      <c r="B277" s="30" t="s">
        <v>870</v>
      </c>
      <c r="C277" s="99">
        <v>1</v>
      </c>
      <c r="E277" s="27"/>
      <c r="F277" s="27"/>
    </row>
    <row r="278" spans="1:7" x14ac:dyDescent="0.25">
      <c r="A278" s="30" t="s">
        <v>871</v>
      </c>
      <c r="B278" s="30" t="s">
        <v>872</v>
      </c>
      <c r="C278" s="99">
        <v>0</v>
      </c>
      <c r="E278" s="27"/>
      <c r="F278" s="27"/>
    </row>
    <row r="279" spans="1:7" x14ac:dyDescent="0.25">
      <c r="A279" s="30" t="s">
        <v>873</v>
      </c>
      <c r="B279" s="30" t="s">
        <v>100</v>
      </c>
      <c r="C279" s="99">
        <v>0</v>
      </c>
      <c r="E279" s="27"/>
      <c r="F279" s="27"/>
    </row>
    <row r="280" spans="1:7" outlineLevel="1" x14ac:dyDescent="0.25">
      <c r="A280" s="30" t="s">
        <v>874</v>
      </c>
      <c r="C280" s="99"/>
      <c r="E280" s="27"/>
      <c r="F280" s="27"/>
    </row>
    <row r="281" spans="1:7" outlineLevel="1" x14ac:dyDescent="0.25">
      <c r="A281" s="30" t="s">
        <v>875</v>
      </c>
      <c r="C281" s="99"/>
      <c r="E281" s="27"/>
      <c r="F281" s="27"/>
    </row>
    <row r="282" spans="1:7" outlineLevel="1" x14ac:dyDescent="0.25">
      <c r="A282" s="30" t="s">
        <v>876</v>
      </c>
      <c r="C282" s="99"/>
      <c r="E282" s="27"/>
      <c r="F282" s="27"/>
    </row>
    <row r="283" spans="1:7" outlineLevel="1" x14ac:dyDescent="0.25">
      <c r="A283" s="30" t="s">
        <v>877</v>
      </c>
      <c r="C283" s="99"/>
      <c r="E283" s="27"/>
      <c r="F283" s="27"/>
    </row>
    <row r="284" spans="1:7" outlineLevel="1" x14ac:dyDescent="0.25">
      <c r="A284" s="30" t="s">
        <v>878</v>
      </c>
      <c r="C284" s="99"/>
      <c r="E284" s="27"/>
      <c r="F284" s="27"/>
    </row>
    <row r="285" spans="1:7" outlineLevel="1" x14ac:dyDescent="0.25">
      <c r="A285" s="30" t="s">
        <v>879</v>
      </c>
      <c r="C285" s="99"/>
      <c r="E285" s="27"/>
      <c r="F285" s="27"/>
    </row>
    <row r="286" spans="1:7" customFormat="1" x14ac:dyDescent="0.25">
      <c r="A286" s="53"/>
      <c r="B286" s="53" t="s">
        <v>880</v>
      </c>
      <c r="C286" s="53" t="s">
        <v>62</v>
      </c>
      <c r="D286" s="53" t="s">
        <v>881</v>
      </c>
      <c r="E286" s="53"/>
      <c r="F286" s="53" t="s">
        <v>546</v>
      </c>
      <c r="G286" s="53" t="s">
        <v>882</v>
      </c>
    </row>
    <row r="287" spans="1:7" customFormat="1" x14ac:dyDescent="0.25">
      <c r="A287" s="30" t="s">
        <v>883</v>
      </c>
      <c r="B287" s="49" t="s">
        <v>884</v>
      </c>
      <c r="C287" s="30" t="s">
        <v>353</v>
      </c>
      <c r="D287" s="30" t="s">
        <v>353</v>
      </c>
      <c r="E287" s="36"/>
      <c r="F287" s="62" t="str">
        <f>IF($C$305=0,"",IF(C287="[For completion]","",C287/$C$305))</f>
        <v/>
      </c>
      <c r="G287" s="62" t="str">
        <f>IF($D$305=0,"",IF(D287="[For completion]","",D287/$D$305))</f>
        <v/>
      </c>
    </row>
    <row r="288" spans="1:7" customFormat="1" x14ac:dyDescent="0.25">
      <c r="A288" s="30" t="s">
        <v>885</v>
      </c>
      <c r="B288" s="49" t="s">
        <v>884</v>
      </c>
      <c r="C288" s="30" t="s">
        <v>353</v>
      </c>
      <c r="D288" s="30" t="s">
        <v>353</v>
      </c>
      <c r="E288" s="36"/>
      <c r="F288" s="62" t="str">
        <f t="shared" ref="F288:F304" si="7">IF($C$305=0,"",IF(C288="[For completion]","",C288/$C$305))</f>
        <v/>
      </c>
      <c r="G288" s="62" t="str">
        <f t="shared" ref="G288:G304" si="8">IF($D$305=0,"",IF(D288="[For completion]","",D288/$D$305))</f>
        <v/>
      </c>
    </row>
    <row r="289" spans="1:7" customFormat="1" x14ac:dyDescent="0.25">
      <c r="A289" s="30" t="s">
        <v>886</v>
      </c>
      <c r="B289" s="49" t="s">
        <v>884</v>
      </c>
      <c r="C289" s="30" t="s">
        <v>353</v>
      </c>
      <c r="D289" s="30" t="s">
        <v>353</v>
      </c>
      <c r="E289" s="36"/>
      <c r="F289" s="62" t="str">
        <f t="shared" si="7"/>
        <v/>
      </c>
      <c r="G289" s="62" t="str">
        <f t="shared" si="8"/>
        <v/>
      </c>
    </row>
    <row r="290" spans="1:7" customFormat="1" x14ac:dyDescent="0.25">
      <c r="A290" s="30" t="s">
        <v>887</v>
      </c>
      <c r="B290" s="49" t="s">
        <v>884</v>
      </c>
      <c r="C290" s="30" t="s">
        <v>353</v>
      </c>
      <c r="D290" s="30" t="s">
        <v>353</v>
      </c>
      <c r="E290" s="36"/>
      <c r="F290" s="62" t="str">
        <f t="shared" si="7"/>
        <v/>
      </c>
      <c r="G290" s="62" t="str">
        <f t="shared" si="8"/>
        <v/>
      </c>
    </row>
    <row r="291" spans="1:7" customFormat="1" x14ac:dyDescent="0.25">
      <c r="A291" s="30" t="s">
        <v>888</v>
      </c>
      <c r="B291" s="49" t="s">
        <v>884</v>
      </c>
      <c r="C291" s="30" t="s">
        <v>353</v>
      </c>
      <c r="D291" s="30" t="s">
        <v>353</v>
      </c>
      <c r="E291" s="36"/>
      <c r="F291" s="62" t="str">
        <f t="shared" si="7"/>
        <v/>
      </c>
      <c r="G291" s="62" t="str">
        <f t="shared" si="8"/>
        <v/>
      </c>
    </row>
    <row r="292" spans="1:7" customFormat="1" x14ac:dyDescent="0.25">
      <c r="A292" s="30" t="s">
        <v>889</v>
      </c>
      <c r="B292" s="49" t="s">
        <v>884</v>
      </c>
      <c r="C292" s="30" t="s">
        <v>353</v>
      </c>
      <c r="D292" s="30" t="s">
        <v>353</v>
      </c>
      <c r="E292" s="36"/>
      <c r="F292" s="62" t="str">
        <f t="shared" si="7"/>
        <v/>
      </c>
      <c r="G292" s="62" t="str">
        <f t="shared" si="8"/>
        <v/>
      </c>
    </row>
    <row r="293" spans="1:7" customFormat="1" x14ac:dyDescent="0.25">
      <c r="A293" s="30" t="s">
        <v>890</v>
      </c>
      <c r="B293" s="49" t="s">
        <v>884</v>
      </c>
      <c r="C293" s="30" t="s">
        <v>353</v>
      </c>
      <c r="D293" s="30" t="s">
        <v>353</v>
      </c>
      <c r="E293" s="36"/>
      <c r="F293" s="62" t="str">
        <f t="shared" si="7"/>
        <v/>
      </c>
      <c r="G293" s="62" t="str">
        <f t="shared" si="8"/>
        <v/>
      </c>
    </row>
    <row r="294" spans="1:7" customFormat="1" x14ac:dyDescent="0.25">
      <c r="A294" s="30" t="s">
        <v>891</v>
      </c>
      <c r="B294" s="49" t="s">
        <v>884</v>
      </c>
      <c r="C294" s="30" t="s">
        <v>353</v>
      </c>
      <c r="D294" s="30" t="s">
        <v>353</v>
      </c>
      <c r="E294" s="36"/>
      <c r="F294" s="62" t="str">
        <f t="shared" si="7"/>
        <v/>
      </c>
      <c r="G294" s="62" t="str">
        <f t="shared" si="8"/>
        <v/>
      </c>
    </row>
    <row r="295" spans="1:7" customFormat="1" x14ac:dyDescent="0.25">
      <c r="A295" s="30" t="s">
        <v>892</v>
      </c>
      <c r="B295" s="49" t="s">
        <v>884</v>
      </c>
      <c r="C295" s="30" t="s">
        <v>353</v>
      </c>
      <c r="D295" s="30" t="s">
        <v>353</v>
      </c>
      <c r="E295" s="36"/>
      <c r="F295" s="62" t="str">
        <f t="shared" si="7"/>
        <v/>
      </c>
      <c r="G295" s="62" t="str">
        <f t="shared" si="8"/>
        <v/>
      </c>
    </row>
    <row r="296" spans="1:7" customFormat="1" x14ac:dyDescent="0.25">
      <c r="A296" s="30" t="s">
        <v>893</v>
      </c>
      <c r="B296" s="49" t="s">
        <v>884</v>
      </c>
      <c r="C296" s="30" t="s">
        <v>353</v>
      </c>
      <c r="D296" s="30" t="s">
        <v>353</v>
      </c>
      <c r="E296" s="36"/>
      <c r="F296" s="62" t="str">
        <f t="shared" si="7"/>
        <v/>
      </c>
      <c r="G296" s="62" t="str">
        <f t="shared" si="8"/>
        <v/>
      </c>
    </row>
    <row r="297" spans="1:7" customFormat="1" x14ac:dyDescent="0.25">
      <c r="A297" s="30" t="s">
        <v>894</v>
      </c>
      <c r="B297" s="49" t="s">
        <v>884</v>
      </c>
      <c r="C297" s="30" t="s">
        <v>353</v>
      </c>
      <c r="D297" s="30" t="s">
        <v>353</v>
      </c>
      <c r="E297" s="36"/>
      <c r="F297" s="62" t="str">
        <f t="shared" si="7"/>
        <v/>
      </c>
      <c r="G297" s="62" t="str">
        <f t="shared" si="8"/>
        <v/>
      </c>
    </row>
    <row r="298" spans="1:7" customFormat="1" x14ac:dyDescent="0.25">
      <c r="A298" s="30" t="s">
        <v>895</v>
      </c>
      <c r="B298" s="49" t="s">
        <v>884</v>
      </c>
      <c r="C298" s="30" t="s">
        <v>353</v>
      </c>
      <c r="D298" s="30" t="s">
        <v>353</v>
      </c>
      <c r="E298" s="36"/>
      <c r="F298" s="62" t="str">
        <f t="shared" si="7"/>
        <v/>
      </c>
      <c r="G298" s="62" t="str">
        <f t="shared" si="8"/>
        <v/>
      </c>
    </row>
    <row r="299" spans="1:7" customFormat="1" x14ac:dyDescent="0.25">
      <c r="A299" s="30" t="s">
        <v>896</v>
      </c>
      <c r="B299" s="49" t="s">
        <v>884</v>
      </c>
      <c r="C299" s="30" t="s">
        <v>353</v>
      </c>
      <c r="D299" s="30" t="s">
        <v>353</v>
      </c>
      <c r="E299" s="36"/>
      <c r="F299" s="62" t="str">
        <f t="shared" si="7"/>
        <v/>
      </c>
      <c r="G299" s="62" t="str">
        <f t="shared" si="8"/>
        <v/>
      </c>
    </row>
    <row r="300" spans="1:7" customFormat="1" x14ac:dyDescent="0.25">
      <c r="A300" s="30" t="s">
        <v>897</v>
      </c>
      <c r="B300" s="49" t="s">
        <v>884</v>
      </c>
      <c r="C300" s="30" t="s">
        <v>353</v>
      </c>
      <c r="D300" s="30" t="s">
        <v>353</v>
      </c>
      <c r="E300" s="36"/>
      <c r="F300" s="62" t="str">
        <f t="shared" si="7"/>
        <v/>
      </c>
      <c r="G300" s="62" t="str">
        <f t="shared" si="8"/>
        <v/>
      </c>
    </row>
    <row r="301" spans="1:7" customFormat="1" x14ac:dyDescent="0.25">
      <c r="A301" s="30" t="s">
        <v>898</v>
      </c>
      <c r="B301" s="49" t="s">
        <v>884</v>
      </c>
      <c r="C301" s="30" t="s">
        <v>353</v>
      </c>
      <c r="D301" s="30" t="s">
        <v>353</v>
      </c>
      <c r="E301" s="36"/>
      <c r="F301" s="62" t="str">
        <f t="shared" si="7"/>
        <v/>
      </c>
      <c r="G301" s="62" t="str">
        <f t="shared" si="8"/>
        <v/>
      </c>
    </row>
    <row r="302" spans="1:7" customFormat="1" x14ac:dyDescent="0.25">
      <c r="A302" s="30" t="s">
        <v>899</v>
      </c>
      <c r="B302" s="49" t="s">
        <v>884</v>
      </c>
      <c r="C302" s="30" t="s">
        <v>353</v>
      </c>
      <c r="D302" s="30" t="s">
        <v>353</v>
      </c>
      <c r="E302" s="36"/>
      <c r="F302" s="62" t="str">
        <f t="shared" si="7"/>
        <v/>
      </c>
      <c r="G302" s="62" t="str">
        <f t="shared" si="8"/>
        <v/>
      </c>
    </row>
    <row r="303" spans="1:7" customFormat="1" x14ac:dyDescent="0.25">
      <c r="A303" s="30" t="s">
        <v>900</v>
      </c>
      <c r="B303" s="49" t="s">
        <v>884</v>
      </c>
      <c r="C303" s="30" t="s">
        <v>353</v>
      </c>
      <c r="D303" s="30" t="s">
        <v>353</v>
      </c>
      <c r="E303" s="36"/>
      <c r="F303" s="62" t="str">
        <f t="shared" si="7"/>
        <v/>
      </c>
      <c r="G303" s="62" t="str">
        <f t="shared" si="8"/>
        <v/>
      </c>
    </row>
    <row r="304" spans="1:7" customFormat="1" x14ac:dyDescent="0.25">
      <c r="A304" s="30" t="s">
        <v>901</v>
      </c>
      <c r="B304" s="49" t="s">
        <v>902</v>
      </c>
      <c r="C304" s="30" t="s">
        <v>353</v>
      </c>
      <c r="D304" s="30" t="s">
        <v>353</v>
      </c>
      <c r="E304" s="36"/>
      <c r="F304" s="62" t="str">
        <f t="shared" si="7"/>
        <v/>
      </c>
      <c r="G304" s="62" t="str">
        <f t="shared" si="8"/>
        <v/>
      </c>
    </row>
    <row r="305" spans="1:7" customFormat="1" x14ac:dyDescent="0.25">
      <c r="A305" s="30" t="s">
        <v>903</v>
      </c>
      <c r="B305" s="49" t="s">
        <v>102</v>
      </c>
      <c r="C305" s="30">
        <f>SUM(C287:C304)</f>
        <v>0</v>
      </c>
      <c r="D305" s="30">
        <f>SUM(D287:D304)</f>
        <v>0</v>
      </c>
      <c r="E305" s="36"/>
      <c r="F305" s="101">
        <f>SUM(F287:F304)</f>
        <v>0</v>
      </c>
      <c r="G305" s="101">
        <f>SUM(G287:G304)</f>
        <v>0</v>
      </c>
    </row>
    <row r="306" spans="1:7" customFormat="1" x14ac:dyDescent="0.25">
      <c r="A306" s="30" t="s">
        <v>904</v>
      </c>
      <c r="B306" s="49"/>
      <c r="C306" s="30"/>
      <c r="D306" s="30"/>
      <c r="E306" s="36"/>
      <c r="F306" s="36"/>
      <c r="G306" s="36"/>
    </row>
    <row r="307" spans="1:7" customFormat="1" x14ac:dyDescent="0.25">
      <c r="A307" s="30" t="s">
        <v>905</v>
      </c>
      <c r="B307" s="49"/>
      <c r="C307" s="30"/>
      <c r="D307" s="30"/>
      <c r="E307" s="36"/>
      <c r="F307" s="36"/>
      <c r="G307" s="36"/>
    </row>
    <row r="308" spans="1:7" customFormat="1" x14ac:dyDescent="0.25">
      <c r="A308" s="30" t="s">
        <v>906</v>
      </c>
      <c r="B308" s="49"/>
      <c r="C308" s="30"/>
      <c r="D308" s="30"/>
      <c r="E308" s="36"/>
      <c r="F308" s="36"/>
      <c r="G308" s="36"/>
    </row>
    <row r="309" spans="1:7" customFormat="1" x14ac:dyDescent="0.25">
      <c r="A309" s="53"/>
      <c r="B309" s="53" t="s">
        <v>907</v>
      </c>
      <c r="C309" s="53" t="s">
        <v>62</v>
      </c>
      <c r="D309" s="53" t="s">
        <v>881</v>
      </c>
      <c r="E309" s="53"/>
      <c r="F309" s="53" t="s">
        <v>546</v>
      </c>
      <c r="G309" s="53" t="s">
        <v>882</v>
      </c>
    </row>
    <row r="310" spans="1:7" customFormat="1" x14ac:dyDescent="0.25">
      <c r="A310" s="30" t="s">
        <v>908</v>
      </c>
      <c r="B310" s="49" t="s">
        <v>884</v>
      </c>
      <c r="C310" s="30" t="s">
        <v>353</v>
      </c>
      <c r="D310" s="30" t="s">
        <v>353</v>
      </c>
      <c r="E310" s="36"/>
      <c r="F310" s="62" t="str">
        <f>IF($C$328=0,"",IF(C310="[For completion]","",C310/$C$328))</f>
        <v/>
      </c>
      <c r="G310" s="62" t="str">
        <f>IF($D$328=0,"",IF(D310="[For completion]","",D310/$D$328))</f>
        <v/>
      </c>
    </row>
    <row r="311" spans="1:7" customFormat="1" x14ac:dyDescent="0.25">
      <c r="A311" s="30" t="s">
        <v>909</v>
      </c>
      <c r="B311" s="49" t="s">
        <v>884</v>
      </c>
      <c r="C311" s="30" t="s">
        <v>353</v>
      </c>
      <c r="D311" s="30" t="s">
        <v>353</v>
      </c>
      <c r="E311" s="36"/>
      <c r="F311" s="36"/>
      <c r="G311" s="36"/>
    </row>
    <row r="312" spans="1:7" customFormat="1" x14ac:dyDescent="0.25">
      <c r="A312" s="30" t="s">
        <v>910</v>
      </c>
      <c r="B312" s="49" t="s">
        <v>884</v>
      </c>
      <c r="C312" s="30" t="s">
        <v>353</v>
      </c>
      <c r="D312" s="30" t="s">
        <v>353</v>
      </c>
      <c r="E312" s="36"/>
      <c r="F312" s="36"/>
      <c r="G312" s="36"/>
    </row>
    <row r="313" spans="1:7" customFormat="1" x14ac:dyDescent="0.25">
      <c r="A313" s="30" t="s">
        <v>911</v>
      </c>
      <c r="B313" s="49" t="s">
        <v>884</v>
      </c>
      <c r="C313" s="30" t="s">
        <v>353</v>
      </c>
      <c r="D313" s="30" t="s">
        <v>353</v>
      </c>
      <c r="E313" s="36"/>
      <c r="F313" s="36"/>
      <c r="G313" s="36"/>
    </row>
    <row r="314" spans="1:7" customFormat="1" x14ac:dyDescent="0.25">
      <c r="A314" s="30" t="s">
        <v>912</v>
      </c>
      <c r="B314" s="49" t="s">
        <v>884</v>
      </c>
      <c r="C314" s="30" t="s">
        <v>353</v>
      </c>
      <c r="D314" s="30" t="s">
        <v>353</v>
      </c>
      <c r="E314" s="36"/>
      <c r="F314" s="36"/>
      <c r="G314" s="36"/>
    </row>
    <row r="315" spans="1:7" customFormat="1" x14ac:dyDescent="0.25">
      <c r="A315" s="30" t="s">
        <v>913</v>
      </c>
      <c r="B315" s="49" t="s">
        <v>884</v>
      </c>
      <c r="C315" s="30" t="s">
        <v>353</v>
      </c>
      <c r="D315" s="30" t="s">
        <v>353</v>
      </c>
      <c r="E315" s="36"/>
      <c r="F315" s="36"/>
      <c r="G315" s="36"/>
    </row>
    <row r="316" spans="1:7" customFormat="1" x14ac:dyDescent="0.25">
      <c r="A316" s="30" t="s">
        <v>914</v>
      </c>
      <c r="B316" s="49" t="s">
        <v>884</v>
      </c>
      <c r="C316" s="30" t="s">
        <v>353</v>
      </c>
      <c r="D316" s="30" t="s">
        <v>353</v>
      </c>
      <c r="E316" s="36"/>
      <c r="F316" s="36"/>
      <c r="G316" s="36"/>
    </row>
    <row r="317" spans="1:7" customFormat="1" x14ac:dyDescent="0.25">
      <c r="A317" s="30" t="s">
        <v>915</v>
      </c>
      <c r="B317" s="49" t="s">
        <v>884</v>
      </c>
      <c r="C317" s="30" t="s">
        <v>353</v>
      </c>
      <c r="D317" s="30" t="s">
        <v>353</v>
      </c>
      <c r="E317" s="36"/>
      <c r="F317" s="36"/>
      <c r="G317" s="36"/>
    </row>
    <row r="318" spans="1:7" customFormat="1" x14ac:dyDescent="0.25">
      <c r="A318" s="30" t="s">
        <v>916</v>
      </c>
      <c r="B318" s="49" t="s">
        <v>884</v>
      </c>
      <c r="C318" s="30" t="s">
        <v>353</v>
      </c>
      <c r="D318" s="30" t="s">
        <v>353</v>
      </c>
      <c r="E318" s="36"/>
      <c r="F318" s="36"/>
      <c r="G318" s="36"/>
    </row>
    <row r="319" spans="1:7" customFormat="1" x14ac:dyDescent="0.25">
      <c r="A319" s="30" t="s">
        <v>917</v>
      </c>
      <c r="B319" s="49" t="s">
        <v>884</v>
      </c>
      <c r="C319" s="30" t="s">
        <v>353</v>
      </c>
      <c r="D319" s="30" t="s">
        <v>353</v>
      </c>
      <c r="E319" s="36"/>
      <c r="F319" s="36"/>
      <c r="G319" s="36"/>
    </row>
    <row r="320" spans="1:7" customFormat="1" x14ac:dyDescent="0.25">
      <c r="A320" s="30" t="s">
        <v>918</v>
      </c>
      <c r="B320" s="49" t="s">
        <v>884</v>
      </c>
      <c r="C320" s="30" t="s">
        <v>353</v>
      </c>
      <c r="D320" s="30" t="s">
        <v>353</v>
      </c>
      <c r="E320" s="36"/>
      <c r="F320" s="36"/>
      <c r="G320" s="36"/>
    </row>
    <row r="321" spans="1:7" customFormat="1" x14ac:dyDescent="0.25">
      <c r="A321" s="30" t="s">
        <v>919</v>
      </c>
      <c r="B321" s="49" t="s">
        <v>884</v>
      </c>
      <c r="C321" s="30" t="s">
        <v>353</v>
      </c>
      <c r="D321" s="30" t="s">
        <v>353</v>
      </c>
      <c r="E321" s="36"/>
      <c r="F321" s="36"/>
      <c r="G321" s="36"/>
    </row>
    <row r="322" spans="1:7" customFormat="1" x14ac:dyDescent="0.25">
      <c r="A322" s="30" t="s">
        <v>920</v>
      </c>
      <c r="B322" s="49" t="s">
        <v>884</v>
      </c>
      <c r="C322" s="30" t="s">
        <v>353</v>
      </c>
      <c r="D322" s="30" t="s">
        <v>353</v>
      </c>
      <c r="E322" s="36"/>
      <c r="F322" s="36"/>
      <c r="G322" s="36"/>
    </row>
    <row r="323" spans="1:7" customFormat="1" x14ac:dyDescent="0.25">
      <c r="A323" s="30" t="s">
        <v>921</v>
      </c>
      <c r="B323" s="49" t="s">
        <v>884</v>
      </c>
      <c r="C323" s="30" t="s">
        <v>353</v>
      </c>
      <c r="D323" s="30" t="s">
        <v>353</v>
      </c>
      <c r="E323" s="36"/>
      <c r="F323" s="36"/>
      <c r="G323" s="36"/>
    </row>
    <row r="324" spans="1:7" customFormat="1" x14ac:dyDescent="0.25">
      <c r="A324" s="30" t="s">
        <v>922</v>
      </c>
      <c r="B324" s="49" t="s">
        <v>884</v>
      </c>
      <c r="C324" s="30" t="s">
        <v>353</v>
      </c>
      <c r="D324" s="30" t="s">
        <v>353</v>
      </c>
      <c r="E324" s="36"/>
      <c r="F324" s="36"/>
      <c r="G324" s="36"/>
    </row>
    <row r="325" spans="1:7" customFormat="1" x14ac:dyDescent="0.25">
      <c r="A325" s="30" t="s">
        <v>923</v>
      </c>
      <c r="B325" s="49" t="s">
        <v>884</v>
      </c>
      <c r="C325" s="30" t="s">
        <v>353</v>
      </c>
      <c r="D325" s="30" t="s">
        <v>353</v>
      </c>
      <c r="E325" s="36"/>
      <c r="F325" s="36"/>
      <c r="G325" s="36"/>
    </row>
    <row r="326" spans="1:7" customFormat="1" x14ac:dyDescent="0.25">
      <c r="A326" s="30" t="s">
        <v>924</v>
      </c>
      <c r="B326" s="49" t="s">
        <v>884</v>
      </c>
      <c r="C326" s="30" t="s">
        <v>353</v>
      </c>
      <c r="D326" s="30" t="s">
        <v>353</v>
      </c>
      <c r="E326" s="36"/>
      <c r="F326" s="36"/>
      <c r="G326" s="36"/>
    </row>
    <row r="327" spans="1:7" customFormat="1" x14ac:dyDescent="0.25">
      <c r="A327" s="30" t="s">
        <v>925</v>
      </c>
      <c r="B327" s="49" t="s">
        <v>902</v>
      </c>
      <c r="C327" s="30" t="s">
        <v>353</v>
      </c>
      <c r="D327" s="30" t="s">
        <v>353</v>
      </c>
      <c r="E327" s="36"/>
      <c r="F327" s="36"/>
      <c r="G327" s="36"/>
    </row>
    <row r="328" spans="1:7" customFormat="1" x14ac:dyDescent="0.25">
      <c r="A328" s="30" t="s">
        <v>926</v>
      </c>
      <c r="B328" s="49" t="s">
        <v>102</v>
      </c>
      <c r="C328" s="30">
        <f>SUM(C310:C327)</f>
        <v>0</v>
      </c>
      <c r="D328" s="30">
        <f>SUM(D310:D327)</f>
        <v>0</v>
      </c>
      <c r="E328" s="36"/>
      <c r="F328" s="101">
        <f>SUM(F310:F327)</f>
        <v>0</v>
      </c>
      <c r="G328" s="101">
        <f>SUM(G310:G327)</f>
        <v>0</v>
      </c>
    </row>
    <row r="329" spans="1:7" customFormat="1" x14ac:dyDescent="0.25">
      <c r="A329" s="30" t="s">
        <v>927</v>
      </c>
      <c r="B329" s="49"/>
      <c r="C329" s="30"/>
      <c r="D329" s="30"/>
      <c r="E329" s="36"/>
      <c r="F329" s="36"/>
      <c r="G329" s="36"/>
    </row>
    <row r="330" spans="1:7" customFormat="1" x14ac:dyDescent="0.25">
      <c r="A330" s="30" t="s">
        <v>928</v>
      </c>
      <c r="B330" s="49"/>
      <c r="C330" s="30"/>
      <c r="D330" s="30"/>
      <c r="E330" s="36"/>
      <c r="F330" s="36"/>
      <c r="G330" s="36"/>
    </row>
    <row r="331" spans="1:7" customFormat="1" x14ac:dyDescent="0.25">
      <c r="A331" s="30" t="s">
        <v>929</v>
      </c>
      <c r="B331" s="49"/>
      <c r="C331" s="30"/>
      <c r="D331" s="30"/>
      <c r="E331" s="36"/>
      <c r="F331" s="36"/>
      <c r="G331" s="36"/>
    </row>
    <row r="332" spans="1:7" customFormat="1" x14ac:dyDescent="0.25">
      <c r="A332" s="53"/>
      <c r="B332" s="53" t="s">
        <v>930</v>
      </c>
      <c r="C332" s="53" t="s">
        <v>62</v>
      </c>
      <c r="D332" s="53" t="s">
        <v>881</v>
      </c>
      <c r="E332" s="53"/>
      <c r="F332" s="53" t="s">
        <v>546</v>
      </c>
      <c r="G332" s="53" t="s">
        <v>882</v>
      </c>
    </row>
    <row r="333" spans="1:7" customFormat="1" x14ac:dyDescent="0.25">
      <c r="A333" s="30" t="s">
        <v>931</v>
      </c>
      <c r="B333" s="49" t="s">
        <v>932</v>
      </c>
      <c r="C333" s="30" t="s">
        <v>353</v>
      </c>
      <c r="D333" s="30" t="s">
        <v>353</v>
      </c>
      <c r="E333" s="36"/>
      <c r="F333" s="62" t="str">
        <f>IF($C$343=0,"",IF(C333="[For completion]","",C333/$C$343))</f>
        <v/>
      </c>
      <c r="G333" s="62" t="str">
        <f>IF($D$343=0,"",IF(D333="[For completion]","",D333/$D$343))</f>
        <v/>
      </c>
    </row>
    <row r="334" spans="1:7" customFormat="1" x14ac:dyDescent="0.25">
      <c r="A334" s="30" t="s">
        <v>933</v>
      </c>
      <c r="B334" s="49" t="s">
        <v>934</v>
      </c>
      <c r="C334" s="30" t="s">
        <v>353</v>
      </c>
      <c r="D334" s="30" t="s">
        <v>353</v>
      </c>
      <c r="E334" s="36"/>
      <c r="F334" s="62" t="str">
        <f t="shared" ref="F334:F342" si="9">IF($C$343=0,"",IF(C334="[For completion]","",C334/$C$343))</f>
        <v/>
      </c>
      <c r="G334" s="62" t="str">
        <f t="shared" ref="G334:G342" si="10">IF($D$343=0,"",IF(D334="[For completion]","",D334/$D$343))</f>
        <v/>
      </c>
    </row>
    <row r="335" spans="1:7" customFormat="1" x14ac:dyDescent="0.25">
      <c r="A335" s="30" t="s">
        <v>935</v>
      </c>
      <c r="B335" s="49" t="s">
        <v>936</v>
      </c>
      <c r="C335" s="30" t="s">
        <v>353</v>
      </c>
      <c r="D335" s="30" t="s">
        <v>353</v>
      </c>
      <c r="E335" s="36"/>
      <c r="F335" s="62" t="str">
        <f t="shared" si="9"/>
        <v/>
      </c>
      <c r="G335" s="62" t="str">
        <f t="shared" si="10"/>
        <v/>
      </c>
    </row>
    <row r="336" spans="1:7" customFormat="1" x14ac:dyDescent="0.25">
      <c r="A336" s="30" t="s">
        <v>937</v>
      </c>
      <c r="B336" s="49" t="s">
        <v>938</v>
      </c>
      <c r="C336" s="30" t="s">
        <v>353</v>
      </c>
      <c r="D336" s="30" t="s">
        <v>353</v>
      </c>
      <c r="E336" s="36"/>
      <c r="F336" s="62" t="str">
        <f t="shared" si="9"/>
        <v/>
      </c>
      <c r="G336" s="62" t="str">
        <f t="shared" si="10"/>
        <v/>
      </c>
    </row>
    <row r="337" spans="1:7" customFormat="1" x14ac:dyDescent="0.25">
      <c r="A337" s="30" t="s">
        <v>939</v>
      </c>
      <c r="B337" s="49" t="s">
        <v>940</v>
      </c>
      <c r="C337" s="30" t="s">
        <v>353</v>
      </c>
      <c r="D337" s="30" t="s">
        <v>353</v>
      </c>
      <c r="E337" s="36"/>
      <c r="F337" s="62" t="str">
        <f t="shared" si="9"/>
        <v/>
      </c>
      <c r="G337" s="62" t="str">
        <f t="shared" si="10"/>
        <v/>
      </c>
    </row>
    <row r="338" spans="1:7" customFormat="1" x14ac:dyDescent="0.25">
      <c r="A338" s="30" t="s">
        <v>941</v>
      </c>
      <c r="B338" s="49" t="s">
        <v>942</v>
      </c>
      <c r="C338" s="30" t="s">
        <v>353</v>
      </c>
      <c r="D338" s="30" t="s">
        <v>353</v>
      </c>
      <c r="E338" s="36"/>
      <c r="F338" s="62" t="str">
        <f t="shared" si="9"/>
        <v/>
      </c>
      <c r="G338" s="62" t="str">
        <f t="shared" si="10"/>
        <v/>
      </c>
    </row>
    <row r="339" spans="1:7" customFormat="1" x14ac:dyDescent="0.25">
      <c r="A339" s="30" t="s">
        <v>943</v>
      </c>
      <c r="B339" s="49" t="s">
        <v>944</v>
      </c>
      <c r="C339" s="30" t="s">
        <v>353</v>
      </c>
      <c r="D339" s="30" t="s">
        <v>353</v>
      </c>
      <c r="E339" s="36"/>
      <c r="F339" s="62" t="str">
        <f t="shared" si="9"/>
        <v/>
      </c>
      <c r="G339" s="62" t="str">
        <f t="shared" si="10"/>
        <v/>
      </c>
    </row>
    <row r="340" spans="1:7" customFormat="1" x14ac:dyDescent="0.25">
      <c r="A340" s="30" t="s">
        <v>945</v>
      </c>
      <c r="B340" s="49" t="s">
        <v>946</v>
      </c>
      <c r="C340" s="30" t="s">
        <v>353</v>
      </c>
      <c r="D340" s="30" t="s">
        <v>353</v>
      </c>
      <c r="E340" s="36"/>
      <c r="F340" s="62" t="str">
        <f t="shared" si="9"/>
        <v/>
      </c>
      <c r="G340" s="62" t="str">
        <f t="shared" si="10"/>
        <v/>
      </c>
    </row>
    <row r="341" spans="1:7" customFormat="1" x14ac:dyDescent="0.25">
      <c r="A341" s="30" t="s">
        <v>947</v>
      </c>
      <c r="B341" s="49" t="s">
        <v>948</v>
      </c>
      <c r="C341" s="30" t="s">
        <v>353</v>
      </c>
      <c r="D341" s="30" t="s">
        <v>353</v>
      </c>
      <c r="E341" s="36"/>
      <c r="F341" s="62" t="str">
        <f t="shared" si="9"/>
        <v/>
      </c>
      <c r="G341" s="62" t="str">
        <f t="shared" si="10"/>
        <v/>
      </c>
    </row>
    <row r="342" spans="1:7" customFormat="1" x14ac:dyDescent="0.25">
      <c r="A342" s="30" t="s">
        <v>949</v>
      </c>
      <c r="B342" s="30" t="s">
        <v>902</v>
      </c>
      <c r="C342" s="30" t="s">
        <v>353</v>
      </c>
      <c r="D342" s="30" t="s">
        <v>353</v>
      </c>
      <c r="F342" s="62" t="str">
        <f t="shared" si="9"/>
        <v/>
      </c>
      <c r="G342" s="62" t="str">
        <f t="shared" si="10"/>
        <v/>
      </c>
    </row>
    <row r="343" spans="1:7" customFormat="1" x14ac:dyDescent="0.25">
      <c r="A343" s="30" t="s">
        <v>950</v>
      </c>
      <c r="B343" s="49" t="s">
        <v>102</v>
      </c>
      <c r="C343" s="30">
        <f>SUM(C333:C341)</f>
        <v>0</v>
      </c>
      <c r="D343" s="30">
        <f>SUM(D333:D341)</f>
        <v>0</v>
      </c>
      <c r="E343" s="36"/>
      <c r="F343" s="101">
        <f>SUM(F333:F342)</f>
        <v>0</v>
      </c>
      <c r="G343" s="101">
        <f>SUM(G333:G342)</f>
        <v>0</v>
      </c>
    </row>
    <row r="344" spans="1:7" customFormat="1" x14ac:dyDescent="0.25">
      <c r="A344" s="30" t="s">
        <v>951</v>
      </c>
      <c r="B344" s="49"/>
      <c r="C344" s="30"/>
      <c r="D344" s="30"/>
      <c r="E344" s="36"/>
      <c r="F344" s="36"/>
      <c r="G344" s="36"/>
    </row>
    <row r="345" spans="1:7" customFormat="1" x14ac:dyDescent="0.25">
      <c r="A345" s="53"/>
      <c r="B345" s="53" t="s">
        <v>952</v>
      </c>
      <c r="C345" s="53" t="s">
        <v>62</v>
      </c>
      <c r="D345" s="53" t="s">
        <v>881</v>
      </c>
      <c r="E345" s="53"/>
      <c r="F345" s="53" t="s">
        <v>546</v>
      </c>
      <c r="G345" s="53" t="s">
        <v>882</v>
      </c>
    </row>
    <row r="346" spans="1:7" customFormat="1" x14ac:dyDescent="0.25">
      <c r="A346" s="30" t="s">
        <v>953</v>
      </c>
      <c r="B346" s="49" t="s">
        <v>954</v>
      </c>
      <c r="C346" s="30" t="s">
        <v>353</v>
      </c>
      <c r="D346" s="30" t="s">
        <v>353</v>
      </c>
      <c r="E346" s="36"/>
      <c r="F346" s="62" t="str">
        <f>IF($C$353=0,"",IF(C346="[For completion]","",C346/$C$353))</f>
        <v/>
      </c>
      <c r="G346" s="62" t="str">
        <f>IF($D$353=0,"",IF(D346="[For completion]","",D346/$D$353))</f>
        <v/>
      </c>
    </row>
    <row r="347" spans="1:7" customFormat="1" x14ac:dyDescent="0.25">
      <c r="A347" s="30" t="s">
        <v>955</v>
      </c>
      <c r="B347" s="115" t="s">
        <v>956</v>
      </c>
      <c r="C347" s="30" t="s">
        <v>353</v>
      </c>
      <c r="D347" s="30" t="s">
        <v>353</v>
      </c>
      <c r="E347" s="36"/>
      <c r="F347" s="62" t="str">
        <f t="shared" ref="F347:F352" si="11">IF($C$353=0,"",IF(C347="[For completion]","",C347/$C$353))</f>
        <v/>
      </c>
      <c r="G347" s="62" t="str">
        <f t="shared" ref="G347:G352" si="12">IF($D$353=0,"",IF(D347="[For completion]","",D347/$D$353))</f>
        <v/>
      </c>
    </row>
    <row r="348" spans="1:7" customFormat="1" x14ac:dyDescent="0.25">
      <c r="A348" s="30" t="s">
        <v>957</v>
      </c>
      <c r="B348" s="49" t="s">
        <v>958</v>
      </c>
      <c r="C348" s="30" t="s">
        <v>353</v>
      </c>
      <c r="D348" s="30" t="s">
        <v>353</v>
      </c>
      <c r="E348" s="36"/>
      <c r="F348" s="62" t="str">
        <f t="shared" si="11"/>
        <v/>
      </c>
      <c r="G348" s="62" t="str">
        <f t="shared" si="12"/>
        <v/>
      </c>
    </row>
    <row r="349" spans="1:7" customFormat="1" x14ac:dyDescent="0.25">
      <c r="A349" s="30" t="s">
        <v>959</v>
      </c>
      <c r="B349" s="49" t="s">
        <v>960</v>
      </c>
      <c r="C349" s="30" t="s">
        <v>353</v>
      </c>
      <c r="D349" s="30" t="s">
        <v>353</v>
      </c>
      <c r="E349" s="36"/>
      <c r="F349" s="62" t="str">
        <f t="shared" si="11"/>
        <v/>
      </c>
      <c r="G349" s="62" t="str">
        <f t="shared" si="12"/>
        <v/>
      </c>
    </row>
    <row r="350" spans="1:7" customFormat="1" x14ac:dyDescent="0.25">
      <c r="A350" s="30" t="s">
        <v>961</v>
      </c>
      <c r="B350" s="49" t="s">
        <v>962</v>
      </c>
      <c r="C350" s="30" t="s">
        <v>353</v>
      </c>
      <c r="D350" s="30" t="s">
        <v>353</v>
      </c>
      <c r="E350" s="36"/>
      <c r="F350" s="62" t="str">
        <f t="shared" si="11"/>
        <v/>
      </c>
      <c r="G350" s="62" t="str">
        <f t="shared" si="12"/>
        <v/>
      </c>
    </row>
    <row r="351" spans="1:7" customFormat="1" x14ac:dyDescent="0.25">
      <c r="A351" s="30" t="s">
        <v>963</v>
      </c>
      <c r="B351" s="49" t="s">
        <v>964</v>
      </c>
      <c r="C351" s="30" t="s">
        <v>353</v>
      </c>
      <c r="D351" s="30" t="s">
        <v>353</v>
      </c>
      <c r="E351" s="36"/>
      <c r="F351" s="62" t="str">
        <f t="shared" si="11"/>
        <v/>
      </c>
      <c r="G351" s="62" t="str">
        <f t="shared" si="12"/>
        <v/>
      </c>
    </row>
    <row r="352" spans="1:7" customFormat="1" x14ac:dyDescent="0.25">
      <c r="A352" s="30" t="s">
        <v>965</v>
      </c>
      <c r="B352" s="49" t="s">
        <v>966</v>
      </c>
      <c r="C352" s="30" t="s">
        <v>353</v>
      </c>
      <c r="D352" s="30" t="s">
        <v>353</v>
      </c>
      <c r="E352" s="36"/>
      <c r="F352" s="62" t="str">
        <f t="shared" si="11"/>
        <v/>
      </c>
      <c r="G352" s="62" t="str">
        <f t="shared" si="12"/>
        <v/>
      </c>
    </row>
    <row r="353" spans="1:7" customFormat="1" x14ac:dyDescent="0.25">
      <c r="A353" s="30" t="s">
        <v>967</v>
      </c>
      <c r="B353" s="49" t="s">
        <v>102</v>
      </c>
      <c r="C353" s="30">
        <f>SUM(C346:C352)</f>
        <v>0</v>
      </c>
      <c r="D353" s="30">
        <f>SUM(D346:D352)</f>
        <v>0</v>
      </c>
      <c r="E353" s="36"/>
      <c r="F353" s="101">
        <f>SUM(F346:F352)</f>
        <v>0</v>
      </c>
      <c r="G353" s="101">
        <f>SUM(G346:G352)</f>
        <v>0</v>
      </c>
    </row>
    <row r="354" spans="1:7" customFormat="1" x14ac:dyDescent="0.25">
      <c r="A354" s="30" t="s">
        <v>968</v>
      </c>
      <c r="B354" s="49"/>
      <c r="C354" s="30"/>
      <c r="D354" s="30"/>
      <c r="E354" s="36"/>
      <c r="F354" s="36"/>
      <c r="G354" s="36"/>
    </row>
    <row r="355" spans="1:7" customFormat="1" x14ac:dyDescent="0.25">
      <c r="A355" s="53"/>
      <c r="B355" s="53" t="s">
        <v>969</v>
      </c>
      <c r="C355" s="53" t="s">
        <v>62</v>
      </c>
      <c r="D355" s="53" t="s">
        <v>881</v>
      </c>
      <c r="E355" s="53"/>
      <c r="F355" s="53" t="s">
        <v>546</v>
      </c>
      <c r="G355" s="53" t="s">
        <v>882</v>
      </c>
    </row>
    <row r="356" spans="1:7" customFormat="1" x14ac:dyDescent="0.25">
      <c r="A356" s="30" t="s">
        <v>970</v>
      </c>
      <c r="B356" s="49" t="s">
        <v>971</v>
      </c>
      <c r="C356" s="30" t="s">
        <v>353</v>
      </c>
      <c r="D356" s="30" t="s">
        <v>353</v>
      </c>
      <c r="E356" s="36"/>
      <c r="F356" s="62" t="str">
        <f>IF($C$360=0,"",IF(C356="[For completion]","",C356/$C$360))</f>
        <v/>
      </c>
      <c r="G356" s="62" t="str">
        <f>IF($D$360=0,"",IF(D356="[For completion]","",D356/$D$360))</f>
        <v/>
      </c>
    </row>
    <row r="357" spans="1:7" customFormat="1" x14ac:dyDescent="0.25">
      <c r="A357" s="30" t="s">
        <v>972</v>
      </c>
      <c r="B357" s="115" t="s">
        <v>973</v>
      </c>
      <c r="C357" s="30" t="s">
        <v>353</v>
      </c>
      <c r="D357" s="30" t="s">
        <v>353</v>
      </c>
      <c r="E357" s="36"/>
      <c r="F357" s="62" t="str">
        <f t="shared" ref="F357:F359" si="13">IF($C$360=0,"",IF(C357="[For completion]","",C357/$C$360))</f>
        <v/>
      </c>
      <c r="G357" s="62" t="str">
        <f t="shared" ref="G357:G359" si="14">IF($D$360=0,"",IF(D357="[For completion]","",D357/$D$360))</f>
        <v/>
      </c>
    </row>
    <row r="358" spans="1:7" customFormat="1" x14ac:dyDescent="0.25">
      <c r="A358" s="30" t="s">
        <v>974</v>
      </c>
      <c r="B358" s="49" t="s">
        <v>966</v>
      </c>
      <c r="C358" s="30" t="s">
        <v>353</v>
      </c>
      <c r="D358" s="30" t="s">
        <v>353</v>
      </c>
      <c r="E358" s="36"/>
      <c r="F358" s="62" t="str">
        <f t="shared" si="13"/>
        <v/>
      </c>
      <c r="G358" s="62" t="str">
        <f t="shared" si="14"/>
        <v/>
      </c>
    </row>
    <row r="359" spans="1:7" customFormat="1" x14ac:dyDescent="0.25">
      <c r="A359" s="30" t="s">
        <v>975</v>
      </c>
      <c r="B359" s="30" t="s">
        <v>902</v>
      </c>
      <c r="C359" s="30" t="s">
        <v>353</v>
      </c>
      <c r="D359" s="30" t="s">
        <v>353</v>
      </c>
      <c r="E359" s="36"/>
      <c r="F359" s="62" t="str">
        <f t="shared" si="13"/>
        <v/>
      </c>
      <c r="G359" s="62" t="str">
        <f t="shared" si="14"/>
        <v/>
      </c>
    </row>
    <row r="360" spans="1:7" customFormat="1" x14ac:dyDescent="0.25">
      <c r="A360" s="30" t="s">
        <v>976</v>
      </c>
      <c r="B360" s="49" t="s">
        <v>102</v>
      </c>
      <c r="C360" s="30">
        <f>SUM(C356:C359)</f>
        <v>0</v>
      </c>
      <c r="D360" s="30">
        <f>SUM(D356:D359)</f>
        <v>0</v>
      </c>
      <c r="E360" s="36"/>
      <c r="F360" s="101">
        <f>SUM(F356:F359)</f>
        <v>0</v>
      </c>
      <c r="G360" s="101">
        <f>SUM(G356:G359)</f>
        <v>0</v>
      </c>
    </row>
    <row r="361" spans="1:7" customFormat="1" x14ac:dyDescent="0.25">
      <c r="A361" s="30" t="s">
        <v>970</v>
      </c>
      <c r="B361" s="49"/>
      <c r="C361" s="30"/>
      <c r="D361" s="30"/>
      <c r="E361" s="36"/>
      <c r="F361" s="36"/>
      <c r="G361" s="36"/>
    </row>
    <row r="362" spans="1:7" customFormat="1" x14ac:dyDescent="0.25">
      <c r="A362" s="30" t="s">
        <v>972</v>
      </c>
      <c r="B362" s="30"/>
      <c r="C362" s="116"/>
      <c r="D362" s="30"/>
      <c r="E362" s="27"/>
      <c r="F362" s="27"/>
      <c r="G362" s="27"/>
    </row>
    <row r="363" spans="1:7" customFormat="1" x14ac:dyDescent="0.25">
      <c r="A363" s="30" t="s">
        <v>974</v>
      </c>
      <c r="B363" s="30"/>
      <c r="C363" s="116"/>
      <c r="D363" s="30"/>
      <c r="E363" s="27"/>
      <c r="F363" s="27"/>
      <c r="G363" s="27"/>
    </row>
    <row r="364" spans="1:7" customFormat="1" x14ac:dyDescent="0.25">
      <c r="A364" s="30" t="s">
        <v>975</v>
      </c>
      <c r="B364" s="30"/>
      <c r="C364" s="116"/>
      <c r="D364" s="30"/>
      <c r="E364" s="27"/>
      <c r="F364" s="27"/>
      <c r="G364" s="27"/>
    </row>
    <row r="365" spans="1:7" customFormat="1" x14ac:dyDescent="0.25">
      <c r="A365" s="30" t="s">
        <v>976</v>
      </c>
      <c r="B365" s="30"/>
      <c r="C365" s="116"/>
      <c r="D365" s="30"/>
      <c r="E365" s="27"/>
      <c r="F365" s="27"/>
      <c r="G365" s="27"/>
    </row>
    <row r="366" spans="1:7" customFormat="1" x14ac:dyDescent="0.25">
      <c r="A366" s="30" t="s">
        <v>977</v>
      </c>
      <c r="B366" s="30"/>
      <c r="C366" s="116"/>
      <c r="D366" s="30"/>
      <c r="E366" s="27"/>
      <c r="F366" s="27"/>
      <c r="G366" s="27"/>
    </row>
    <row r="367" spans="1:7" customFormat="1" x14ac:dyDescent="0.25">
      <c r="A367" s="30" t="s">
        <v>978</v>
      </c>
      <c r="B367" s="30"/>
      <c r="C367" s="116"/>
      <c r="D367" s="30"/>
      <c r="E367" s="27"/>
      <c r="F367" s="27"/>
      <c r="G367" s="27"/>
    </row>
    <row r="368" spans="1:7" customFormat="1" x14ac:dyDescent="0.25">
      <c r="A368" s="30" t="s">
        <v>979</v>
      </c>
      <c r="B368" s="30"/>
      <c r="C368" s="116"/>
      <c r="D368" s="30"/>
      <c r="E368" s="27"/>
      <c r="F368" s="27"/>
      <c r="G368" s="27"/>
    </row>
    <row r="369" spans="1:7" customFormat="1" x14ac:dyDescent="0.25">
      <c r="A369" s="30" t="s">
        <v>980</v>
      </c>
      <c r="B369" s="30"/>
      <c r="C369" s="116"/>
      <c r="D369" s="30"/>
      <c r="E369" s="27"/>
      <c r="F369" s="27"/>
      <c r="G369" s="27"/>
    </row>
    <row r="370" spans="1:7" customFormat="1" x14ac:dyDescent="0.25">
      <c r="A370" s="30" t="s">
        <v>981</v>
      </c>
      <c r="B370" s="30"/>
      <c r="C370" s="116"/>
      <c r="D370" s="30"/>
      <c r="E370" s="27"/>
      <c r="F370" s="27"/>
      <c r="G370" s="27"/>
    </row>
    <row r="371" spans="1:7" customFormat="1" x14ac:dyDescent="0.25">
      <c r="A371" s="30" t="s">
        <v>982</v>
      </c>
      <c r="B371" s="30"/>
      <c r="C371" s="116"/>
      <c r="D371" s="30"/>
      <c r="E371" s="27"/>
      <c r="F371" s="27"/>
      <c r="G371" s="27"/>
    </row>
    <row r="372" spans="1:7" customFormat="1" x14ac:dyDescent="0.25">
      <c r="A372" s="30" t="s">
        <v>983</v>
      </c>
      <c r="B372" s="30"/>
      <c r="C372" s="116"/>
      <c r="D372" s="30"/>
      <c r="E372" s="27"/>
      <c r="F372" s="27"/>
      <c r="G372" s="27"/>
    </row>
    <row r="373" spans="1:7" customFormat="1" x14ac:dyDescent="0.25">
      <c r="A373" s="30" t="s">
        <v>984</v>
      </c>
      <c r="B373" s="30"/>
      <c r="C373" s="116"/>
      <c r="D373" s="30"/>
      <c r="E373" s="27"/>
      <c r="F373" s="27"/>
      <c r="G373" s="27"/>
    </row>
    <row r="374" spans="1:7" customFormat="1" x14ac:dyDescent="0.25">
      <c r="A374" s="30" t="s">
        <v>985</v>
      </c>
      <c r="B374" s="30"/>
      <c r="C374" s="116"/>
      <c r="D374" s="30"/>
      <c r="E374" s="27"/>
      <c r="F374" s="27"/>
      <c r="G374" s="27"/>
    </row>
    <row r="375" spans="1:7" customFormat="1" x14ac:dyDescent="0.25">
      <c r="A375" s="30" t="s">
        <v>986</v>
      </c>
      <c r="B375" s="30"/>
      <c r="C375" s="116"/>
      <c r="D375" s="30"/>
      <c r="E375" s="27"/>
      <c r="F375" s="27"/>
      <c r="G375" s="27"/>
    </row>
    <row r="376" spans="1:7" customFormat="1" x14ac:dyDescent="0.25">
      <c r="A376" s="30" t="s">
        <v>987</v>
      </c>
      <c r="B376" s="30"/>
      <c r="C376" s="116"/>
      <c r="D376" s="30"/>
      <c r="E376" s="27"/>
      <c r="F376" s="27"/>
      <c r="G376" s="27"/>
    </row>
    <row r="377" spans="1:7" customFormat="1" x14ac:dyDescent="0.25">
      <c r="A377" s="30" t="s">
        <v>988</v>
      </c>
      <c r="B377" s="30"/>
      <c r="C377" s="116"/>
      <c r="D377" s="30"/>
      <c r="E377" s="27"/>
      <c r="F377" s="27"/>
      <c r="G377" s="27"/>
    </row>
    <row r="378" spans="1:7" customFormat="1" x14ac:dyDescent="0.25">
      <c r="A378" s="30" t="s">
        <v>989</v>
      </c>
      <c r="B378" s="30"/>
      <c r="C378" s="116"/>
      <c r="D378" s="30"/>
      <c r="E378" s="27"/>
      <c r="F378" s="27"/>
      <c r="G378" s="27"/>
    </row>
    <row r="379" spans="1:7" customFormat="1" x14ac:dyDescent="0.25">
      <c r="A379" s="30" t="s">
        <v>990</v>
      </c>
      <c r="B379" s="30"/>
      <c r="C379" s="116"/>
      <c r="D379" s="30"/>
      <c r="E379" s="27"/>
      <c r="F379" s="27"/>
      <c r="G379" s="27"/>
    </row>
    <row r="380" spans="1:7" customFormat="1" x14ac:dyDescent="0.25">
      <c r="A380" s="30" t="s">
        <v>991</v>
      </c>
      <c r="B380" s="30"/>
      <c r="C380" s="116"/>
      <c r="D380" s="30"/>
      <c r="E380" s="27"/>
      <c r="F380" s="27"/>
      <c r="G380" s="27"/>
    </row>
    <row r="381" spans="1:7" customFormat="1" x14ac:dyDescent="0.25">
      <c r="A381" s="30" t="s">
        <v>992</v>
      </c>
      <c r="B381" s="30"/>
      <c r="C381" s="116"/>
      <c r="D381" s="30"/>
      <c r="E381" s="27"/>
      <c r="F381" s="27"/>
      <c r="G381" s="27"/>
    </row>
    <row r="382" spans="1:7" customFormat="1" x14ac:dyDescent="0.25">
      <c r="A382" s="30" t="s">
        <v>993</v>
      </c>
      <c r="B382" s="30"/>
      <c r="C382" s="116"/>
      <c r="D382" s="30"/>
      <c r="E382" s="27"/>
      <c r="F382" s="27"/>
      <c r="G382" s="27"/>
    </row>
    <row r="383" spans="1:7" customFormat="1" x14ac:dyDescent="0.25">
      <c r="A383" s="30" t="s">
        <v>994</v>
      </c>
      <c r="B383" s="30"/>
      <c r="C383" s="116"/>
      <c r="D383" s="30"/>
      <c r="E383" s="27"/>
      <c r="F383" s="27"/>
      <c r="G383" s="27"/>
    </row>
    <row r="384" spans="1:7" customFormat="1" x14ac:dyDescent="0.25">
      <c r="A384" s="30" t="s">
        <v>995</v>
      </c>
      <c r="B384" s="30"/>
      <c r="C384" s="116"/>
      <c r="D384" s="30"/>
      <c r="E384" s="27"/>
      <c r="F384" s="27"/>
      <c r="G384" s="27"/>
    </row>
    <row r="385" spans="1:7" customFormat="1" x14ac:dyDescent="0.25">
      <c r="A385" s="30" t="s">
        <v>996</v>
      </c>
      <c r="B385" s="30"/>
      <c r="C385" s="116"/>
      <c r="D385" s="30"/>
      <c r="E385" s="27"/>
      <c r="F385" s="27"/>
      <c r="G385" s="27"/>
    </row>
    <row r="386" spans="1:7" customFormat="1" x14ac:dyDescent="0.25">
      <c r="A386" s="30" t="s">
        <v>997</v>
      </c>
      <c r="B386" s="30"/>
      <c r="C386" s="116"/>
      <c r="D386" s="30"/>
      <c r="E386" s="27"/>
      <c r="F386" s="27"/>
      <c r="G386" s="27"/>
    </row>
    <row r="387" spans="1:7" customFormat="1" x14ac:dyDescent="0.25">
      <c r="A387" s="30" t="s">
        <v>998</v>
      </c>
      <c r="B387" s="30"/>
      <c r="C387" s="116"/>
      <c r="D387" s="30"/>
      <c r="E387" s="27"/>
      <c r="F387" s="27"/>
      <c r="G387" s="27"/>
    </row>
    <row r="388" spans="1:7" customFormat="1" x14ac:dyDescent="0.25">
      <c r="A388" s="30" t="s">
        <v>999</v>
      </c>
      <c r="B388" s="30"/>
      <c r="C388" s="116"/>
      <c r="D388" s="30"/>
      <c r="E388" s="27"/>
      <c r="F388" s="27"/>
      <c r="G388" s="27"/>
    </row>
    <row r="389" spans="1:7" customFormat="1" x14ac:dyDescent="0.25">
      <c r="A389" s="30" t="s">
        <v>1000</v>
      </c>
      <c r="B389" s="30"/>
      <c r="C389" s="116"/>
      <c r="D389" s="30"/>
      <c r="E389" s="27"/>
      <c r="F389" s="27"/>
      <c r="G389" s="27"/>
    </row>
    <row r="390" spans="1:7" customFormat="1" x14ac:dyDescent="0.25">
      <c r="A390" s="30" t="s">
        <v>1001</v>
      </c>
      <c r="B390" s="30"/>
      <c r="C390" s="116"/>
      <c r="D390" s="30"/>
      <c r="E390" s="27"/>
      <c r="F390" s="27"/>
      <c r="G390" s="27"/>
    </row>
    <row r="391" spans="1:7" customFormat="1" x14ac:dyDescent="0.25">
      <c r="A391" s="30" t="s">
        <v>1002</v>
      </c>
      <c r="B391" s="30"/>
      <c r="C391" s="116"/>
      <c r="D391" s="30"/>
      <c r="E391" s="27"/>
      <c r="F391" s="27"/>
      <c r="G391" s="27"/>
    </row>
    <row r="392" spans="1:7" customFormat="1" x14ac:dyDescent="0.25">
      <c r="A392" s="30" t="s">
        <v>1003</v>
      </c>
      <c r="B392" s="30"/>
      <c r="C392" s="116"/>
      <c r="D392" s="30"/>
      <c r="E392" s="27"/>
      <c r="F392" s="27"/>
      <c r="G392" s="27"/>
    </row>
    <row r="393" spans="1:7" customFormat="1" x14ac:dyDescent="0.25">
      <c r="A393" s="30" t="s">
        <v>1004</v>
      </c>
      <c r="B393" s="30"/>
      <c r="C393" s="116"/>
      <c r="D393" s="30"/>
      <c r="E393" s="27"/>
      <c r="F393" s="27"/>
      <c r="G393" s="27"/>
    </row>
    <row r="394" spans="1:7" customFormat="1" x14ac:dyDescent="0.25">
      <c r="A394" s="30" t="s">
        <v>1005</v>
      </c>
      <c r="B394" s="30"/>
      <c r="C394" s="116"/>
      <c r="D394" s="30"/>
      <c r="E394" s="27"/>
      <c r="F394" s="27"/>
      <c r="G394" s="27"/>
    </row>
    <row r="395" spans="1:7" customFormat="1" x14ac:dyDescent="0.25">
      <c r="A395" s="30" t="s">
        <v>1006</v>
      </c>
      <c r="B395" s="30"/>
      <c r="C395" s="116"/>
      <c r="D395" s="30"/>
      <c r="E395" s="27"/>
      <c r="F395" s="27"/>
      <c r="G395" s="27"/>
    </row>
    <row r="396" spans="1:7" customFormat="1" x14ac:dyDescent="0.25">
      <c r="A396" s="30" t="s">
        <v>1007</v>
      </c>
      <c r="B396" s="30"/>
      <c r="C396" s="116"/>
      <c r="D396" s="30"/>
      <c r="E396" s="27"/>
      <c r="F396" s="27"/>
      <c r="G396" s="27"/>
    </row>
    <row r="397" spans="1:7" customFormat="1" x14ac:dyDescent="0.25">
      <c r="A397" s="30" t="s">
        <v>1008</v>
      </c>
      <c r="B397" s="30"/>
      <c r="C397" s="116"/>
      <c r="D397" s="30"/>
      <c r="E397" s="27"/>
      <c r="F397" s="27"/>
      <c r="G397" s="27"/>
    </row>
    <row r="398" spans="1:7" customFormat="1" x14ac:dyDescent="0.25">
      <c r="A398" s="30" t="s">
        <v>1009</v>
      </c>
      <c r="B398" s="30"/>
      <c r="C398" s="116"/>
      <c r="D398" s="30"/>
      <c r="E398" s="27"/>
      <c r="F398" s="27"/>
      <c r="G398" s="27"/>
    </row>
    <row r="399" spans="1:7" customFormat="1" x14ac:dyDescent="0.25">
      <c r="A399" s="30" t="s">
        <v>1010</v>
      </c>
      <c r="B399" s="30"/>
      <c r="C399" s="116"/>
      <c r="D399" s="30"/>
      <c r="E399" s="27"/>
      <c r="F399" s="27"/>
      <c r="G399" s="27"/>
    </row>
    <row r="400" spans="1:7" customFormat="1" x14ac:dyDescent="0.25">
      <c r="A400" s="30" t="s">
        <v>1011</v>
      </c>
      <c r="B400" s="30"/>
      <c r="C400" s="116"/>
      <c r="D400" s="30"/>
      <c r="E400" s="27"/>
      <c r="F400" s="27"/>
      <c r="G400" s="27"/>
    </row>
    <row r="401" spans="1:7" customFormat="1" x14ac:dyDescent="0.25">
      <c r="A401" s="30" t="s">
        <v>1012</v>
      </c>
      <c r="B401" s="30"/>
      <c r="C401" s="116"/>
      <c r="D401" s="30"/>
      <c r="E401" s="27"/>
      <c r="F401" s="27"/>
      <c r="G401" s="27"/>
    </row>
    <row r="402" spans="1:7" customFormat="1" x14ac:dyDescent="0.25">
      <c r="A402" s="30" t="s">
        <v>1013</v>
      </c>
      <c r="B402" s="30"/>
      <c r="C402" s="116"/>
      <c r="D402" s="30"/>
      <c r="E402" s="27"/>
      <c r="F402" s="27"/>
      <c r="G402" s="27"/>
    </row>
    <row r="403" spans="1:7" customFormat="1" x14ac:dyDescent="0.25">
      <c r="A403" s="30" t="s">
        <v>1014</v>
      </c>
      <c r="B403" s="30"/>
      <c r="C403" s="116"/>
      <c r="D403" s="30"/>
      <c r="E403" s="27"/>
      <c r="F403" s="27"/>
      <c r="G403" s="27"/>
    </row>
    <row r="404" spans="1:7" customFormat="1" x14ac:dyDescent="0.25">
      <c r="A404" s="30" t="s">
        <v>1015</v>
      </c>
      <c r="B404" s="30"/>
      <c r="C404" s="116"/>
      <c r="D404" s="30"/>
      <c r="E404" s="27"/>
      <c r="F404" s="27"/>
      <c r="G404" s="27"/>
    </row>
    <row r="405" spans="1:7" customFormat="1" x14ac:dyDescent="0.25">
      <c r="A405" s="30" t="s">
        <v>1016</v>
      </c>
      <c r="B405" s="30"/>
      <c r="C405" s="116"/>
      <c r="D405" s="30"/>
      <c r="E405" s="27"/>
      <c r="F405" s="27"/>
      <c r="G405" s="27"/>
    </row>
    <row r="406" spans="1:7" customFormat="1" x14ac:dyDescent="0.25">
      <c r="A406" s="30" t="s">
        <v>1017</v>
      </c>
      <c r="B406" s="30"/>
      <c r="C406" s="116"/>
      <c r="D406" s="30"/>
      <c r="E406" s="27"/>
      <c r="F406" s="27"/>
      <c r="G406" s="27"/>
    </row>
    <row r="407" spans="1:7" customFormat="1" x14ac:dyDescent="0.25">
      <c r="A407" s="30" t="s">
        <v>1018</v>
      </c>
      <c r="B407" s="30"/>
      <c r="C407" s="116"/>
      <c r="D407" s="30"/>
      <c r="E407" s="27"/>
      <c r="F407" s="27"/>
      <c r="G407" s="27"/>
    </row>
    <row r="408" spans="1:7" customFormat="1" x14ac:dyDescent="0.25">
      <c r="A408" s="30" t="s">
        <v>1019</v>
      </c>
      <c r="B408" s="30"/>
      <c r="C408" s="116"/>
      <c r="D408" s="30"/>
      <c r="E408" s="27"/>
      <c r="F408" s="27"/>
      <c r="G408" s="27"/>
    </row>
    <row r="409" spans="1:7" customFormat="1" x14ac:dyDescent="0.25">
      <c r="A409" s="30" t="s">
        <v>1020</v>
      </c>
      <c r="B409" s="30"/>
      <c r="C409" s="116"/>
      <c r="D409" s="30"/>
      <c r="E409" s="27"/>
      <c r="F409" s="27"/>
      <c r="G409" s="27"/>
    </row>
    <row r="410" spans="1:7" customFormat="1" x14ac:dyDescent="0.25">
      <c r="A410" s="30" t="s">
        <v>1021</v>
      </c>
      <c r="B410" s="30"/>
      <c r="C410" s="116"/>
      <c r="D410" s="30"/>
      <c r="E410" s="27"/>
      <c r="F410" s="27"/>
      <c r="G410" s="27"/>
    </row>
    <row r="411" spans="1:7" ht="18.75" x14ac:dyDescent="0.25">
      <c r="A411" s="106"/>
      <c r="B411" s="107" t="s">
        <v>1022</v>
      </c>
      <c r="C411" s="106"/>
      <c r="D411" s="106"/>
      <c r="E411" s="106"/>
      <c r="F411" s="108"/>
      <c r="G411" s="108"/>
    </row>
    <row r="412" spans="1:7" ht="15" customHeight="1" x14ac:dyDescent="0.25">
      <c r="A412" s="52"/>
      <c r="B412" s="53" t="s">
        <v>1023</v>
      </c>
      <c r="C412" s="52" t="s">
        <v>754</v>
      </c>
      <c r="D412" s="52" t="s">
        <v>755</v>
      </c>
      <c r="E412" s="52"/>
      <c r="F412" s="52" t="s">
        <v>547</v>
      </c>
      <c r="G412" s="52" t="s">
        <v>756</v>
      </c>
    </row>
    <row r="413" spans="1:7" x14ac:dyDescent="0.25">
      <c r="A413" s="30" t="s">
        <v>1024</v>
      </c>
      <c r="B413" s="30" t="s">
        <v>758</v>
      </c>
      <c r="C413" s="56" t="s">
        <v>69</v>
      </c>
      <c r="D413" s="44"/>
      <c r="E413" s="44"/>
      <c r="F413" s="73"/>
      <c r="G413" s="73"/>
    </row>
    <row r="414" spans="1:7" x14ac:dyDescent="0.25">
      <c r="A414" s="44"/>
      <c r="D414" s="44"/>
      <c r="E414" s="44"/>
      <c r="F414" s="73"/>
      <c r="G414" s="73"/>
    </row>
    <row r="415" spans="1:7" x14ac:dyDescent="0.25">
      <c r="B415" s="30" t="s">
        <v>759</v>
      </c>
      <c r="D415" s="44"/>
      <c r="E415" s="44"/>
      <c r="F415" s="73"/>
      <c r="G415" s="73"/>
    </row>
    <row r="416" spans="1:7" x14ac:dyDescent="0.25">
      <c r="A416" s="30" t="s">
        <v>1025</v>
      </c>
      <c r="B416" s="49"/>
      <c r="C416" s="56"/>
      <c r="D416" s="100"/>
      <c r="E416" s="44"/>
      <c r="F416" s="62" t="str">
        <f t="shared" ref="F416:F439" si="15">IF($C$440=0,"",IF(C416="[for completion]","",C416/$C$440))</f>
        <v/>
      </c>
      <c r="G416" s="62" t="str">
        <f t="shared" ref="G416:G439" si="16">IF($D$440=0,"",IF(D416="[for completion]","",D416/$D$440))</f>
        <v/>
      </c>
    </row>
    <row r="417" spans="1:7" x14ac:dyDescent="0.25">
      <c r="A417" s="30" t="s">
        <v>1026</v>
      </c>
      <c r="B417" s="49"/>
      <c r="C417" s="56"/>
      <c r="D417" s="100"/>
      <c r="E417" s="44"/>
      <c r="F417" s="62" t="str">
        <f t="shared" si="15"/>
        <v/>
      </c>
      <c r="G417" s="62" t="str">
        <f t="shared" si="16"/>
        <v/>
      </c>
    </row>
    <row r="418" spans="1:7" x14ac:dyDescent="0.25">
      <c r="A418" s="30" t="s">
        <v>1027</v>
      </c>
      <c r="B418" s="49"/>
      <c r="C418" s="56"/>
      <c r="D418" s="100"/>
      <c r="E418" s="44"/>
      <c r="F418" s="62" t="str">
        <f t="shared" si="15"/>
        <v/>
      </c>
      <c r="G418" s="62" t="str">
        <f t="shared" si="16"/>
        <v/>
      </c>
    </row>
    <row r="419" spans="1:7" x14ac:dyDescent="0.25">
      <c r="A419" s="30" t="s">
        <v>1028</v>
      </c>
      <c r="B419" s="49"/>
      <c r="C419" s="56"/>
      <c r="D419" s="100"/>
      <c r="E419" s="44"/>
      <c r="F419" s="62" t="str">
        <f t="shared" si="15"/>
        <v/>
      </c>
      <c r="G419" s="62" t="str">
        <f t="shared" si="16"/>
        <v/>
      </c>
    </row>
    <row r="420" spans="1:7" x14ac:dyDescent="0.25">
      <c r="A420" s="30" t="s">
        <v>1029</v>
      </c>
      <c r="B420" s="49"/>
      <c r="C420" s="56"/>
      <c r="D420" s="100"/>
      <c r="E420" s="44"/>
      <c r="F420" s="62" t="str">
        <f t="shared" si="15"/>
        <v/>
      </c>
      <c r="G420" s="62" t="str">
        <f t="shared" si="16"/>
        <v/>
      </c>
    </row>
    <row r="421" spans="1:7" x14ac:dyDescent="0.25">
      <c r="A421" s="30" t="s">
        <v>1030</v>
      </c>
      <c r="B421" s="49"/>
      <c r="C421" s="56"/>
      <c r="D421" s="100"/>
      <c r="E421" s="44"/>
      <c r="F421" s="62" t="str">
        <f t="shared" si="15"/>
        <v/>
      </c>
      <c r="G421" s="62" t="str">
        <f t="shared" si="16"/>
        <v/>
      </c>
    </row>
    <row r="422" spans="1:7" x14ac:dyDescent="0.25">
      <c r="A422" s="30" t="s">
        <v>1031</v>
      </c>
      <c r="B422" s="49"/>
      <c r="C422" s="56"/>
      <c r="D422" s="100"/>
      <c r="E422" s="44"/>
      <c r="F422" s="62" t="str">
        <f t="shared" si="15"/>
        <v/>
      </c>
      <c r="G422" s="62" t="str">
        <f t="shared" si="16"/>
        <v/>
      </c>
    </row>
    <row r="423" spans="1:7" x14ac:dyDescent="0.25">
      <c r="A423" s="30" t="s">
        <v>1032</v>
      </c>
      <c r="B423" s="49"/>
      <c r="C423" s="56"/>
      <c r="D423" s="100"/>
      <c r="E423" s="44"/>
      <c r="F423" s="62" t="str">
        <f t="shared" si="15"/>
        <v/>
      </c>
      <c r="G423" s="62" t="str">
        <f t="shared" si="16"/>
        <v/>
      </c>
    </row>
    <row r="424" spans="1:7" x14ac:dyDescent="0.25">
      <c r="A424" s="30" t="s">
        <v>1033</v>
      </c>
      <c r="B424" s="49"/>
      <c r="C424" s="56"/>
      <c r="D424" s="100"/>
      <c r="E424" s="44"/>
      <c r="F424" s="62" t="str">
        <f t="shared" si="15"/>
        <v/>
      </c>
      <c r="G424" s="62" t="str">
        <f t="shared" si="16"/>
        <v/>
      </c>
    </row>
    <row r="425" spans="1:7" x14ac:dyDescent="0.25">
      <c r="A425" s="30" t="s">
        <v>1034</v>
      </c>
      <c r="B425" s="49"/>
      <c r="C425" s="56"/>
      <c r="D425" s="100"/>
      <c r="E425" s="49"/>
      <c r="F425" s="62" t="str">
        <f t="shared" si="15"/>
        <v/>
      </c>
      <c r="G425" s="62" t="str">
        <f t="shared" si="16"/>
        <v/>
      </c>
    </row>
    <row r="426" spans="1:7" x14ac:dyDescent="0.25">
      <c r="A426" s="30" t="s">
        <v>1035</v>
      </c>
      <c r="B426" s="49"/>
      <c r="C426" s="56"/>
      <c r="D426" s="100"/>
      <c r="E426" s="49"/>
      <c r="F426" s="62" t="str">
        <f t="shared" si="15"/>
        <v/>
      </c>
      <c r="G426" s="62" t="str">
        <f t="shared" si="16"/>
        <v/>
      </c>
    </row>
    <row r="427" spans="1:7" x14ac:dyDescent="0.25">
      <c r="A427" s="30" t="s">
        <v>1036</v>
      </c>
      <c r="B427" s="49"/>
      <c r="C427" s="56"/>
      <c r="D427" s="100"/>
      <c r="E427" s="49"/>
      <c r="F427" s="62" t="str">
        <f t="shared" si="15"/>
        <v/>
      </c>
      <c r="G427" s="62" t="str">
        <f t="shared" si="16"/>
        <v/>
      </c>
    </row>
    <row r="428" spans="1:7" x14ac:dyDescent="0.25">
      <c r="A428" s="30" t="s">
        <v>1037</v>
      </c>
      <c r="B428" s="49"/>
      <c r="C428" s="56"/>
      <c r="D428" s="100"/>
      <c r="E428" s="49"/>
      <c r="F428" s="62" t="str">
        <f t="shared" si="15"/>
        <v/>
      </c>
      <c r="G428" s="62" t="str">
        <f t="shared" si="16"/>
        <v/>
      </c>
    </row>
    <row r="429" spans="1:7" x14ac:dyDescent="0.25">
      <c r="A429" s="30" t="s">
        <v>1038</v>
      </c>
      <c r="B429" s="49"/>
      <c r="C429" s="56"/>
      <c r="D429" s="100"/>
      <c r="E429" s="49"/>
      <c r="F429" s="62" t="str">
        <f t="shared" si="15"/>
        <v/>
      </c>
      <c r="G429" s="62" t="str">
        <f t="shared" si="16"/>
        <v/>
      </c>
    </row>
    <row r="430" spans="1:7" x14ac:dyDescent="0.25">
      <c r="A430" s="30" t="s">
        <v>1039</v>
      </c>
      <c r="B430" s="49"/>
      <c r="C430" s="56"/>
      <c r="D430" s="100"/>
      <c r="E430" s="49"/>
      <c r="F430" s="62" t="str">
        <f t="shared" si="15"/>
        <v/>
      </c>
      <c r="G430" s="62" t="str">
        <f t="shared" si="16"/>
        <v/>
      </c>
    </row>
    <row r="431" spans="1:7" x14ac:dyDescent="0.25">
      <c r="A431" s="30" t="s">
        <v>1040</v>
      </c>
      <c r="B431" s="49"/>
      <c r="C431" s="56"/>
      <c r="D431" s="100"/>
      <c r="F431" s="62" t="str">
        <f t="shared" si="15"/>
        <v/>
      </c>
      <c r="G431" s="62" t="str">
        <f t="shared" si="16"/>
        <v/>
      </c>
    </row>
    <row r="432" spans="1:7" x14ac:dyDescent="0.25">
      <c r="A432" s="30" t="s">
        <v>1041</v>
      </c>
      <c r="B432" s="49"/>
      <c r="C432" s="56"/>
      <c r="D432" s="100"/>
      <c r="E432" s="111"/>
      <c r="F432" s="62" t="str">
        <f t="shared" si="15"/>
        <v/>
      </c>
      <c r="G432" s="62" t="str">
        <f t="shared" si="16"/>
        <v/>
      </c>
    </row>
    <row r="433" spans="1:7" x14ac:dyDescent="0.25">
      <c r="A433" s="30" t="s">
        <v>1042</v>
      </c>
      <c r="B433" s="49"/>
      <c r="C433" s="56"/>
      <c r="D433" s="100"/>
      <c r="E433" s="111"/>
      <c r="F433" s="62" t="str">
        <f t="shared" si="15"/>
        <v/>
      </c>
      <c r="G433" s="62" t="str">
        <f t="shared" si="16"/>
        <v/>
      </c>
    </row>
    <row r="434" spans="1:7" x14ac:dyDescent="0.25">
      <c r="A434" s="30" t="s">
        <v>1043</v>
      </c>
      <c r="B434" s="49"/>
      <c r="C434" s="56"/>
      <c r="D434" s="100"/>
      <c r="E434" s="111"/>
      <c r="F434" s="62" t="str">
        <f t="shared" si="15"/>
        <v/>
      </c>
      <c r="G434" s="62" t="str">
        <f t="shared" si="16"/>
        <v/>
      </c>
    </row>
    <row r="435" spans="1:7" x14ac:dyDescent="0.25">
      <c r="A435" s="30" t="s">
        <v>1044</v>
      </c>
      <c r="B435" s="49"/>
      <c r="C435" s="56"/>
      <c r="D435" s="100"/>
      <c r="E435" s="111"/>
      <c r="F435" s="62" t="str">
        <f t="shared" si="15"/>
        <v/>
      </c>
      <c r="G435" s="62" t="str">
        <f t="shared" si="16"/>
        <v/>
      </c>
    </row>
    <row r="436" spans="1:7" x14ac:dyDescent="0.25">
      <c r="A436" s="30" t="s">
        <v>1045</v>
      </c>
      <c r="B436" s="49"/>
      <c r="C436" s="56"/>
      <c r="D436" s="100"/>
      <c r="E436" s="111"/>
      <c r="F436" s="62" t="str">
        <f t="shared" si="15"/>
        <v/>
      </c>
      <c r="G436" s="62" t="str">
        <f t="shared" si="16"/>
        <v/>
      </c>
    </row>
    <row r="437" spans="1:7" x14ac:dyDescent="0.25">
      <c r="A437" s="30" t="s">
        <v>1046</v>
      </c>
      <c r="B437" s="49"/>
      <c r="C437" s="56"/>
      <c r="D437" s="100"/>
      <c r="E437" s="111"/>
      <c r="F437" s="62" t="str">
        <f t="shared" si="15"/>
        <v/>
      </c>
      <c r="G437" s="62" t="str">
        <f t="shared" si="16"/>
        <v/>
      </c>
    </row>
    <row r="438" spans="1:7" x14ac:dyDescent="0.25">
      <c r="A438" s="30" t="s">
        <v>1047</v>
      </c>
      <c r="B438" s="49"/>
      <c r="C438" s="56"/>
      <c r="D438" s="100"/>
      <c r="E438" s="111"/>
      <c r="F438" s="62" t="str">
        <f t="shared" si="15"/>
        <v/>
      </c>
      <c r="G438" s="62" t="str">
        <f t="shared" si="16"/>
        <v/>
      </c>
    </row>
    <row r="439" spans="1:7" x14ac:dyDescent="0.25">
      <c r="A439" s="30" t="s">
        <v>1048</v>
      </c>
      <c r="B439" s="49"/>
      <c r="C439" s="56"/>
      <c r="D439" s="100"/>
      <c r="E439" s="111"/>
      <c r="F439" s="62" t="str">
        <f t="shared" si="15"/>
        <v/>
      </c>
      <c r="G439" s="62" t="str">
        <f t="shared" si="16"/>
        <v/>
      </c>
    </row>
    <row r="440" spans="1:7" x14ac:dyDescent="0.25">
      <c r="A440" s="30" t="s">
        <v>1049</v>
      </c>
      <c r="B440" s="64" t="s">
        <v>102</v>
      </c>
      <c r="C440" s="65">
        <f>SUM(C416:C439)</f>
        <v>0</v>
      </c>
      <c r="D440" s="61">
        <f>SUM(D416:D439)</f>
        <v>0</v>
      </c>
      <c r="E440" s="111"/>
      <c r="F440" s="112">
        <f>SUM(F416:F439)</f>
        <v>0</v>
      </c>
      <c r="G440" s="112">
        <f>SUM(G416:G439)</f>
        <v>0</v>
      </c>
    </row>
    <row r="441" spans="1:7" ht="15" customHeight="1" x14ac:dyDescent="0.25">
      <c r="A441" s="52"/>
      <c r="B441" s="53" t="s">
        <v>1050</v>
      </c>
      <c r="C441" s="52" t="s">
        <v>754</v>
      </c>
      <c r="D441" s="52" t="s">
        <v>755</v>
      </c>
      <c r="E441" s="52"/>
      <c r="F441" s="52" t="s">
        <v>547</v>
      </c>
      <c r="G441" s="52" t="s">
        <v>756</v>
      </c>
    </row>
    <row r="442" spans="1:7" x14ac:dyDescent="0.25">
      <c r="A442" s="30" t="s">
        <v>1051</v>
      </c>
      <c r="B442" s="30" t="s">
        <v>798</v>
      </c>
      <c r="C442" s="99" t="s">
        <v>69</v>
      </c>
      <c r="G442" s="30"/>
    </row>
    <row r="443" spans="1:7" x14ac:dyDescent="0.25">
      <c r="G443" s="30"/>
    </row>
    <row r="444" spans="1:7" x14ac:dyDescent="0.25">
      <c r="B444" s="49" t="s">
        <v>799</v>
      </c>
      <c r="G444" s="30"/>
    </row>
    <row r="445" spans="1:7" x14ac:dyDescent="0.25">
      <c r="A445" s="30" t="s">
        <v>1052</v>
      </c>
      <c r="B445" s="30" t="s">
        <v>801</v>
      </c>
      <c r="C445" s="56"/>
      <c r="D445" s="100"/>
      <c r="F445" s="62" t="str">
        <f>IF($C$453=0,"",IF(C445="[for completion]","",C445/$C$453))</f>
        <v/>
      </c>
      <c r="G445" s="62" t="str">
        <f>IF($D$453=0,"",IF(D445="[for completion]","",D445/$D$453))</f>
        <v/>
      </c>
    </row>
    <row r="446" spans="1:7" x14ac:dyDescent="0.25">
      <c r="A446" s="30" t="s">
        <v>1053</v>
      </c>
      <c r="B446" s="30" t="s">
        <v>803</v>
      </c>
      <c r="C446" s="56"/>
      <c r="D446" s="100"/>
      <c r="F446" s="62" t="str">
        <f t="shared" ref="F446:F459" si="17">IF($C$453=0,"",IF(C446="[for completion]","",C446/$C$453))</f>
        <v/>
      </c>
      <c r="G446" s="62" t="str">
        <f t="shared" ref="G446:G459" si="18">IF($D$453=0,"",IF(D446="[for completion]","",D446/$D$453))</f>
        <v/>
      </c>
    </row>
    <row r="447" spans="1:7" x14ac:dyDescent="0.25">
      <c r="A447" s="30" t="s">
        <v>1054</v>
      </c>
      <c r="B447" s="30" t="s">
        <v>805</v>
      </c>
      <c r="C447" s="56"/>
      <c r="D447" s="100"/>
      <c r="F447" s="62" t="str">
        <f t="shared" si="17"/>
        <v/>
      </c>
      <c r="G447" s="62" t="str">
        <f t="shared" si="18"/>
        <v/>
      </c>
    </row>
    <row r="448" spans="1:7" x14ac:dyDescent="0.25">
      <c r="A448" s="30" t="s">
        <v>1055</v>
      </c>
      <c r="B448" s="30" t="s">
        <v>807</v>
      </c>
      <c r="C448" s="56"/>
      <c r="D448" s="100"/>
      <c r="F448" s="62" t="str">
        <f t="shared" si="17"/>
        <v/>
      </c>
      <c r="G448" s="62" t="str">
        <f t="shared" si="18"/>
        <v/>
      </c>
    </row>
    <row r="449" spans="1:7" x14ac:dyDescent="0.25">
      <c r="A449" s="30" t="s">
        <v>1056</v>
      </c>
      <c r="B449" s="30" t="s">
        <v>809</v>
      </c>
      <c r="C449" s="56"/>
      <c r="D449" s="100"/>
      <c r="F449" s="62" t="str">
        <f t="shared" si="17"/>
        <v/>
      </c>
      <c r="G449" s="62" t="str">
        <f t="shared" si="18"/>
        <v/>
      </c>
    </row>
    <row r="450" spans="1:7" x14ac:dyDescent="0.25">
      <c r="A450" s="30" t="s">
        <v>1057</v>
      </c>
      <c r="B450" s="30" t="s">
        <v>811</v>
      </c>
      <c r="C450" s="56"/>
      <c r="D450" s="100"/>
      <c r="F450" s="62" t="str">
        <f t="shared" si="17"/>
        <v/>
      </c>
      <c r="G450" s="62" t="str">
        <f t="shared" si="18"/>
        <v/>
      </c>
    </row>
    <row r="451" spans="1:7" x14ac:dyDescent="0.25">
      <c r="A451" s="30" t="s">
        <v>1058</v>
      </c>
      <c r="B451" s="30" t="s">
        <v>813</v>
      </c>
      <c r="C451" s="56"/>
      <c r="D451" s="100"/>
      <c r="F451" s="62" t="str">
        <f t="shared" si="17"/>
        <v/>
      </c>
      <c r="G451" s="62" t="str">
        <f t="shared" si="18"/>
        <v/>
      </c>
    </row>
    <row r="452" spans="1:7" x14ac:dyDescent="0.25">
      <c r="A452" s="30" t="s">
        <v>1059</v>
      </c>
      <c r="B452" s="30" t="s">
        <v>815</v>
      </c>
      <c r="C452" s="56"/>
      <c r="D452" s="100"/>
      <c r="F452" s="62" t="str">
        <f t="shared" si="17"/>
        <v/>
      </c>
      <c r="G452" s="62" t="str">
        <f t="shared" si="18"/>
        <v/>
      </c>
    </row>
    <row r="453" spans="1:7" x14ac:dyDescent="0.25">
      <c r="A453" s="30" t="s">
        <v>1060</v>
      </c>
      <c r="B453" s="64" t="s">
        <v>102</v>
      </c>
      <c r="C453" s="56">
        <f>SUM(C445:C452)</f>
        <v>0</v>
      </c>
      <c r="D453" s="100">
        <f>SUM(D445:D452)</f>
        <v>0</v>
      </c>
      <c r="F453" s="99">
        <f>SUM(F445:F452)</f>
        <v>0</v>
      </c>
      <c r="G453" s="99">
        <f>SUM(G445:G452)</f>
        <v>0</v>
      </c>
    </row>
    <row r="454" spans="1:7" outlineLevel="1" x14ac:dyDescent="0.25">
      <c r="A454" s="30" t="s">
        <v>1061</v>
      </c>
      <c r="B454" s="67" t="s">
        <v>1062</v>
      </c>
      <c r="C454" s="56"/>
      <c r="D454" s="100"/>
      <c r="F454" s="62" t="str">
        <f t="shared" si="17"/>
        <v/>
      </c>
      <c r="G454" s="62" t="str">
        <f t="shared" si="18"/>
        <v/>
      </c>
    </row>
    <row r="455" spans="1:7" outlineLevel="1" x14ac:dyDescent="0.25">
      <c r="A455" s="30" t="s">
        <v>1063</v>
      </c>
      <c r="B455" s="67" t="s">
        <v>1064</v>
      </c>
      <c r="C455" s="56"/>
      <c r="D455" s="100"/>
      <c r="F455" s="62" t="str">
        <f t="shared" si="17"/>
        <v/>
      </c>
      <c r="G455" s="62" t="str">
        <f t="shared" si="18"/>
        <v/>
      </c>
    </row>
    <row r="456" spans="1:7" outlineLevel="1" x14ac:dyDescent="0.25">
      <c r="A456" s="30" t="s">
        <v>1065</v>
      </c>
      <c r="B456" s="67" t="s">
        <v>1066</v>
      </c>
      <c r="C456" s="56"/>
      <c r="D456" s="100"/>
      <c r="F456" s="62" t="str">
        <f t="shared" si="17"/>
        <v/>
      </c>
      <c r="G456" s="62" t="str">
        <f t="shared" si="18"/>
        <v/>
      </c>
    </row>
    <row r="457" spans="1:7" outlineLevel="1" x14ac:dyDescent="0.25">
      <c r="A457" s="30" t="s">
        <v>1067</v>
      </c>
      <c r="B457" s="67" t="s">
        <v>1068</v>
      </c>
      <c r="C457" s="56"/>
      <c r="D457" s="100"/>
      <c r="F457" s="62" t="str">
        <f t="shared" si="17"/>
        <v/>
      </c>
      <c r="G457" s="62" t="str">
        <f t="shared" si="18"/>
        <v/>
      </c>
    </row>
    <row r="458" spans="1:7" outlineLevel="1" x14ac:dyDescent="0.25">
      <c r="A458" s="30" t="s">
        <v>1069</v>
      </c>
      <c r="B458" s="67" t="s">
        <v>1070</v>
      </c>
      <c r="C458" s="56"/>
      <c r="D458" s="100"/>
      <c r="F458" s="62" t="str">
        <f t="shared" si="17"/>
        <v/>
      </c>
      <c r="G458" s="62" t="str">
        <f t="shared" si="18"/>
        <v/>
      </c>
    </row>
    <row r="459" spans="1:7" outlineLevel="1" x14ac:dyDescent="0.25">
      <c r="A459" s="30" t="s">
        <v>1071</v>
      </c>
      <c r="B459" s="67" t="s">
        <v>1072</v>
      </c>
      <c r="C459" s="56"/>
      <c r="D459" s="100"/>
      <c r="F459" s="62" t="str">
        <f t="shared" si="17"/>
        <v/>
      </c>
      <c r="G459" s="62" t="str">
        <f t="shared" si="18"/>
        <v/>
      </c>
    </row>
    <row r="460" spans="1:7" outlineLevel="1" x14ac:dyDescent="0.25">
      <c r="A460" s="30" t="s">
        <v>1073</v>
      </c>
      <c r="B460" s="67"/>
      <c r="F460" s="63"/>
      <c r="G460" s="63"/>
    </row>
    <row r="461" spans="1:7" outlineLevel="1" x14ac:dyDescent="0.25">
      <c r="A461" s="30" t="s">
        <v>1074</v>
      </c>
      <c r="B461" s="67"/>
      <c r="F461" s="63"/>
      <c r="G461" s="63"/>
    </row>
    <row r="462" spans="1:7" outlineLevel="1" x14ac:dyDescent="0.25">
      <c r="A462" s="30" t="s">
        <v>1075</v>
      </c>
      <c r="B462" s="67"/>
      <c r="F462" s="111"/>
      <c r="G462" s="111"/>
    </row>
    <row r="463" spans="1:7" ht="15" customHeight="1" x14ac:dyDescent="0.25">
      <c r="A463" s="52"/>
      <c r="B463" s="53" t="s">
        <v>1076</v>
      </c>
      <c r="C463" s="52" t="s">
        <v>754</v>
      </c>
      <c r="D463" s="52" t="s">
        <v>755</v>
      </c>
      <c r="E463" s="52"/>
      <c r="F463" s="52" t="s">
        <v>547</v>
      </c>
      <c r="G463" s="52" t="s">
        <v>756</v>
      </c>
    </row>
    <row r="464" spans="1:7" x14ac:dyDescent="0.25">
      <c r="A464" s="30" t="s">
        <v>1077</v>
      </c>
      <c r="B464" s="30" t="s">
        <v>798</v>
      </c>
      <c r="C464" s="99" t="s">
        <v>69</v>
      </c>
      <c r="G464" s="30"/>
    </row>
    <row r="465" spans="1:7" x14ac:dyDescent="0.25">
      <c r="G465" s="30"/>
    </row>
    <row r="466" spans="1:7" x14ac:dyDescent="0.25">
      <c r="B466" s="49" t="s">
        <v>799</v>
      </c>
      <c r="G466" s="30"/>
    </row>
    <row r="467" spans="1:7" x14ac:dyDescent="0.25">
      <c r="A467" s="30" t="s">
        <v>1078</v>
      </c>
      <c r="B467" s="30" t="s">
        <v>801</v>
      </c>
      <c r="C467" s="56"/>
      <c r="D467" s="100"/>
      <c r="F467" s="62" t="str">
        <f>IF($C$475=0,"",IF(C467="[Mark as ND1 if not relevant]","",C467/$C$475))</f>
        <v/>
      </c>
      <c r="G467" s="62" t="str">
        <f>IF($D$475=0,"",IF(D467="[Mark as ND1 if not relevant]","",D467/$D$475))</f>
        <v/>
      </c>
    </row>
    <row r="468" spans="1:7" x14ac:dyDescent="0.25">
      <c r="A468" s="30" t="s">
        <v>1079</v>
      </c>
      <c r="B468" s="30" t="s">
        <v>803</v>
      </c>
      <c r="C468" s="56"/>
      <c r="D468" s="100"/>
      <c r="F468" s="62" t="str">
        <f t="shared" ref="F468:F474" si="19">IF($C$475=0,"",IF(C468="[Mark as ND1 if not relevant]","",C468/$C$475))</f>
        <v/>
      </c>
      <c r="G468" s="62" t="str">
        <f t="shared" ref="G468:G474" si="20">IF($D$475=0,"",IF(D468="[Mark as ND1 if not relevant]","",D468/$D$475))</f>
        <v/>
      </c>
    </row>
    <row r="469" spans="1:7" x14ac:dyDescent="0.25">
      <c r="A469" s="30" t="s">
        <v>1080</v>
      </c>
      <c r="B469" s="30" t="s">
        <v>805</v>
      </c>
      <c r="C469" s="56"/>
      <c r="D469" s="100"/>
      <c r="F469" s="62" t="str">
        <f t="shared" si="19"/>
        <v/>
      </c>
      <c r="G469" s="62" t="str">
        <f t="shared" si="20"/>
        <v/>
      </c>
    </row>
    <row r="470" spans="1:7" x14ac:dyDescent="0.25">
      <c r="A470" s="30" t="s">
        <v>1081</v>
      </c>
      <c r="B470" s="30" t="s">
        <v>807</v>
      </c>
      <c r="C470" s="56"/>
      <c r="D470" s="100"/>
      <c r="F470" s="62" t="str">
        <f t="shared" si="19"/>
        <v/>
      </c>
      <c r="G470" s="62" t="str">
        <f t="shared" si="20"/>
        <v/>
      </c>
    </row>
    <row r="471" spans="1:7" x14ac:dyDescent="0.25">
      <c r="A471" s="30" t="s">
        <v>1082</v>
      </c>
      <c r="B471" s="30" t="s">
        <v>809</v>
      </c>
      <c r="C471" s="56"/>
      <c r="D471" s="100"/>
      <c r="F471" s="62" t="str">
        <f t="shared" si="19"/>
        <v/>
      </c>
      <c r="G471" s="62" t="str">
        <f t="shared" si="20"/>
        <v/>
      </c>
    </row>
    <row r="472" spans="1:7" x14ac:dyDescent="0.25">
      <c r="A472" s="30" t="s">
        <v>1083</v>
      </c>
      <c r="B472" s="30" t="s">
        <v>811</v>
      </c>
      <c r="C472" s="56"/>
      <c r="D472" s="100"/>
      <c r="F472" s="62" t="str">
        <f t="shared" si="19"/>
        <v/>
      </c>
      <c r="G472" s="62" t="str">
        <f t="shared" si="20"/>
        <v/>
      </c>
    </row>
    <row r="473" spans="1:7" x14ac:dyDescent="0.25">
      <c r="A473" s="30" t="s">
        <v>1084</v>
      </c>
      <c r="B473" s="30" t="s">
        <v>813</v>
      </c>
      <c r="C473" s="56"/>
      <c r="D473" s="100"/>
      <c r="F473" s="62" t="str">
        <f t="shared" si="19"/>
        <v/>
      </c>
      <c r="G473" s="62" t="str">
        <f t="shared" si="20"/>
        <v/>
      </c>
    </row>
    <row r="474" spans="1:7" x14ac:dyDescent="0.25">
      <c r="A474" s="30" t="s">
        <v>1085</v>
      </c>
      <c r="B474" s="30" t="s">
        <v>815</v>
      </c>
      <c r="C474" s="56"/>
      <c r="D474" s="100"/>
      <c r="F474" s="62" t="str">
        <f t="shared" si="19"/>
        <v/>
      </c>
      <c r="G474" s="62" t="str">
        <f t="shared" si="20"/>
        <v/>
      </c>
    </row>
    <row r="475" spans="1:7" x14ac:dyDescent="0.25">
      <c r="A475" s="30" t="s">
        <v>1086</v>
      </c>
      <c r="B475" s="64" t="s">
        <v>102</v>
      </c>
      <c r="C475" s="56">
        <f>SUM(C467:C474)</f>
        <v>0</v>
      </c>
      <c r="D475" s="100">
        <f>SUM(D467:D474)</f>
        <v>0</v>
      </c>
      <c r="F475" s="99">
        <f>SUM(F467:F474)</f>
        <v>0</v>
      </c>
      <c r="G475" s="99">
        <f>SUM(G467:G474)</f>
        <v>0</v>
      </c>
    </row>
    <row r="476" spans="1:7" outlineLevel="1" x14ac:dyDescent="0.25">
      <c r="A476" s="30" t="s">
        <v>1087</v>
      </c>
      <c r="B476" s="67" t="s">
        <v>1062</v>
      </c>
      <c r="C476" s="56"/>
      <c r="D476" s="100"/>
      <c r="F476" s="62" t="str">
        <f t="shared" ref="F476:F481" si="21">IF($C$475=0,"",IF(C476="[for completion]","",C476/$C$475))</f>
        <v/>
      </c>
      <c r="G476" s="62" t="str">
        <f t="shared" ref="G476:G481" si="22">IF($D$475=0,"",IF(D476="[for completion]","",D476/$D$475))</f>
        <v/>
      </c>
    </row>
    <row r="477" spans="1:7" outlineLevel="1" x14ac:dyDescent="0.25">
      <c r="A477" s="30" t="s">
        <v>1088</v>
      </c>
      <c r="B477" s="67" t="s">
        <v>1064</v>
      </c>
      <c r="C477" s="56"/>
      <c r="D477" s="100"/>
      <c r="F477" s="62" t="str">
        <f t="shared" si="21"/>
        <v/>
      </c>
      <c r="G477" s="62" t="str">
        <f t="shared" si="22"/>
        <v/>
      </c>
    </row>
    <row r="478" spans="1:7" outlineLevel="1" x14ac:dyDescent="0.25">
      <c r="A478" s="30" t="s">
        <v>1089</v>
      </c>
      <c r="B478" s="67" t="s">
        <v>1066</v>
      </c>
      <c r="C478" s="56"/>
      <c r="D478" s="100"/>
      <c r="F478" s="62" t="str">
        <f t="shared" si="21"/>
        <v/>
      </c>
      <c r="G478" s="62" t="str">
        <f t="shared" si="22"/>
        <v/>
      </c>
    </row>
    <row r="479" spans="1:7" outlineLevel="1" x14ac:dyDescent="0.25">
      <c r="A479" s="30" t="s">
        <v>1090</v>
      </c>
      <c r="B479" s="67" t="s">
        <v>1068</v>
      </c>
      <c r="C479" s="56"/>
      <c r="D479" s="100"/>
      <c r="F479" s="62" t="str">
        <f t="shared" si="21"/>
        <v/>
      </c>
      <c r="G479" s="62" t="str">
        <f t="shared" si="22"/>
        <v/>
      </c>
    </row>
    <row r="480" spans="1:7" outlineLevel="1" x14ac:dyDescent="0.25">
      <c r="A480" s="30" t="s">
        <v>1091</v>
      </c>
      <c r="B480" s="67" t="s">
        <v>1070</v>
      </c>
      <c r="C480" s="56"/>
      <c r="D480" s="100"/>
      <c r="F480" s="62" t="str">
        <f t="shared" si="21"/>
        <v/>
      </c>
      <c r="G480" s="62" t="str">
        <f t="shared" si="22"/>
        <v/>
      </c>
    </row>
    <row r="481" spans="1:7" outlineLevel="1" x14ac:dyDescent="0.25">
      <c r="A481" s="30" t="s">
        <v>1092</v>
      </c>
      <c r="B481" s="67" t="s">
        <v>1072</v>
      </c>
      <c r="C481" s="56"/>
      <c r="D481" s="100"/>
      <c r="F481" s="62" t="str">
        <f t="shared" si="21"/>
        <v/>
      </c>
      <c r="G481" s="62" t="str">
        <f t="shared" si="22"/>
        <v/>
      </c>
    </row>
    <row r="482" spans="1:7" outlineLevel="1" x14ac:dyDescent="0.25">
      <c r="A482" s="30" t="s">
        <v>1093</v>
      </c>
      <c r="B482" s="67"/>
      <c r="F482" s="62"/>
      <c r="G482" s="62"/>
    </row>
    <row r="483" spans="1:7" outlineLevel="1" x14ac:dyDescent="0.25">
      <c r="A483" s="30" t="s">
        <v>1094</v>
      </c>
      <c r="B483" s="67"/>
      <c r="F483" s="62"/>
      <c r="G483" s="62"/>
    </row>
    <row r="484" spans="1:7" outlineLevel="1" x14ac:dyDescent="0.25">
      <c r="A484" s="30" t="s">
        <v>1095</v>
      </c>
      <c r="B484" s="67"/>
      <c r="F484" s="62"/>
      <c r="G484" s="99"/>
    </row>
    <row r="485" spans="1:7" ht="15" customHeight="1" x14ac:dyDescent="0.25">
      <c r="A485" s="52"/>
      <c r="B485" s="53" t="s">
        <v>1096</v>
      </c>
      <c r="C485" s="52" t="s">
        <v>1097</v>
      </c>
      <c r="D485" s="52"/>
      <c r="E485" s="52"/>
      <c r="F485" s="52"/>
      <c r="G485" s="55"/>
    </row>
    <row r="486" spans="1:7" x14ac:dyDescent="0.25">
      <c r="A486" s="30" t="s">
        <v>1098</v>
      </c>
      <c r="B486" s="49" t="s">
        <v>1099</v>
      </c>
      <c r="C486" s="99" t="s">
        <v>69</v>
      </c>
      <c r="G486" s="30"/>
    </row>
    <row r="487" spans="1:7" x14ac:dyDescent="0.25">
      <c r="A487" s="30" t="s">
        <v>1100</v>
      </c>
      <c r="B487" s="49" t="s">
        <v>1101</v>
      </c>
      <c r="C487" s="99" t="s">
        <v>69</v>
      </c>
      <c r="G487" s="30"/>
    </row>
    <row r="488" spans="1:7" x14ac:dyDescent="0.25">
      <c r="A488" s="30" t="s">
        <v>1102</v>
      </c>
      <c r="B488" s="49" t="s">
        <v>1103</v>
      </c>
      <c r="C488" s="99" t="s">
        <v>69</v>
      </c>
      <c r="G488" s="30"/>
    </row>
    <row r="489" spans="1:7" x14ac:dyDescent="0.25">
      <c r="A489" s="30" t="s">
        <v>1104</v>
      </c>
      <c r="B489" s="49" t="s">
        <v>1105</v>
      </c>
      <c r="C489" s="99" t="s">
        <v>69</v>
      </c>
      <c r="G489" s="30"/>
    </row>
    <row r="490" spans="1:7" x14ac:dyDescent="0.25">
      <c r="A490" s="30" t="s">
        <v>1106</v>
      </c>
      <c r="B490" s="49" t="s">
        <v>1107</v>
      </c>
      <c r="C490" s="99" t="s">
        <v>69</v>
      </c>
      <c r="G490" s="30"/>
    </row>
    <row r="491" spans="1:7" x14ac:dyDescent="0.25">
      <c r="A491" s="30" t="s">
        <v>1108</v>
      </c>
      <c r="B491" s="49" t="s">
        <v>1109</v>
      </c>
      <c r="C491" s="99" t="s">
        <v>69</v>
      </c>
      <c r="G491" s="30"/>
    </row>
    <row r="492" spans="1:7" x14ac:dyDescent="0.25">
      <c r="A492" s="30" t="s">
        <v>1110</v>
      </c>
      <c r="B492" s="49" t="s">
        <v>1111</v>
      </c>
      <c r="C492" s="99" t="s">
        <v>69</v>
      </c>
      <c r="G492" s="30"/>
    </row>
    <row r="493" spans="1:7" x14ac:dyDescent="0.25">
      <c r="A493" s="30" t="s">
        <v>1112</v>
      </c>
      <c r="B493" s="49" t="s">
        <v>1113</v>
      </c>
      <c r="C493" s="99" t="s">
        <v>69</v>
      </c>
      <c r="G493" s="30"/>
    </row>
    <row r="494" spans="1:7" x14ac:dyDescent="0.25">
      <c r="A494" s="30" t="s">
        <v>1114</v>
      </c>
      <c r="B494" s="49" t="s">
        <v>1115</v>
      </c>
      <c r="C494" s="99" t="s">
        <v>69</v>
      </c>
      <c r="G494" s="30"/>
    </row>
    <row r="495" spans="1:7" x14ac:dyDescent="0.25">
      <c r="A495" s="30" t="s">
        <v>1116</v>
      </c>
      <c r="B495" s="49" t="s">
        <v>1117</v>
      </c>
      <c r="C495" s="99" t="s">
        <v>69</v>
      </c>
      <c r="G495" s="30"/>
    </row>
    <row r="496" spans="1:7" outlineLevel="1" x14ac:dyDescent="0.25">
      <c r="A496" s="30" t="s">
        <v>1118</v>
      </c>
      <c r="B496" s="49" t="s">
        <v>1119</v>
      </c>
      <c r="C496" s="99" t="s">
        <v>69</v>
      </c>
      <c r="G496" s="30"/>
    </row>
    <row r="497" spans="1:7" outlineLevel="1" x14ac:dyDescent="0.25">
      <c r="A497" s="30" t="s">
        <v>1120</v>
      </c>
      <c r="B497" s="49" t="s">
        <v>1121</v>
      </c>
      <c r="C497" s="99" t="s">
        <v>69</v>
      </c>
      <c r="G497" s="30"/>
    </row>
    <row r="498" spans="1:7" outlineLevel="1" x14ac:dyDescent="0.25">
      <c r="A498" s="30" t="s">
        <v>1122</v>
      </c>
      <c r="B498" s="49" t="s">
        <v>100</v>
      </c>
      <c r="C498" s="99" t="s">
        <v>69</v>
      </c>
      <c r="G498" s="30"/>
    </row>
    <row r="499" spans="1:7" outlineLevel="1" x14ac:dyDescent="0.25">
      <c r="A499" s="30" t="s">
        <v>1123</v>
      </c>
      <c r="B499" s="67" t="s">
        <v>1124</v>
      </c>
      <c r="C499" s="99"/>
      <c r="G499" s="30"/>
    </row>
    <row r="500" spans="1:7" outlineLevel="1" x14ac:dyDescent="0.25">
      <c r="A500" s="30" t="s">
        <v>1125</v>
      </c>
      <c r="B500" s="67" t="s">
        <v>1126</v>
      </c>
      <c r="C500" s="99"/>
      <c r="G500" s="30"/>
    </row>
    <row r="501" spans="1:7" outlineLevel="1" x14ac:dyDescent="0.25">
      <c r="A501" s="30" t="s">
        <v>1127</v>
      </c>
      <c r="B501" s="67" t="s">
        <v>1126</v>
      </c>
      <c r="C501" s="99"/>
      <c r="G501" s="30"/>
    </row>
    <row r="502" spans="1:7" outlineLevel="1" x14ac:dyDescent="0.25">
      <c r="A502" s="30" t="s">
        <v>1128</v>
      </c>
      <c r="B502" s="67" t="s">
        <v>1126</v>
      </c>
      <c r="C502" s="99"/>
      <c r="G502" s="30"/>
    </row>
    <row r="503" spans="1:7" outlineLevel="1" x14ac:dyDescent="0.25">
      <c r="A503" s="30" t="s">
        <v>1129</v>
      </c>
      <c r="B503" s="67" t="s">
        <v>1126</v>
      </c>
      <c r="C503" s="99"/>
      <c r="G503" s="30"/>
    </row>
    <row r="504" spans="1:7" outlineLevel="1" x14ac:dyDescent="0.25">
      <c r="A504" s="30" t="s">
        <v>1130</v>
      </c>
      <c r="B504" s="67" t="s">
        <v>1126</v>
      </c>
      <c r="C504" s="99"/>
      <c r="G504" s="30"/>
    </row>
    <row r="505" spans="1:7" outlineLevel="1" x14ac:dyDescent="0.25">
      <c r="A505" s="30" t="s">
        <v>1131</v>
      </c>
      <c r="B505" s="67" t="s">
        <v>1126</v>
      </c>
      <c r="C505" s="99"/>
      <c r="G505" s="30"/>
    </row>
    <row r="506" spans="1:7" outlineLevel="1" x14ac:dyDescent="0.25">
      <c r="A506" s="30" t="s">
        <v>1132</v>
      </c>
      <c r="B506" s="67" t="s">
        <v>1126</v>
      </c>
      <c r="C506" s="99"/>
      <c r="G506" s="30"/>
    </row>
    <row r="507" spans="1:7" outlineLevel="1" x14ac:dyDescent="0.25">
      <c r="A507" s="30" t="s">
        <v>1133</v>
      </c>
      <c r="B507" s="67" t="s">
        <v>1126</v>
      </c>
      <c r="C507" s="99"/>
    </row>
    <row r="508" spans="1:7" outlineLevel="1" x14ac:dyDescent="0.25">
      <c r="A508" s="30" t="s">
        <v>1134</v>
      </c>
      <c r="B508" s="67" t="s">
        <v>1126</v>
      </c>
      <c r="C508" s="99"/>
    </row>
    <row r="509" spans="1:7" outlineLevel="1" x14ac:dyDescent="0.25">
      <c r="A509" s="30" t="s">
        <v>1135</v>
      </c>
      <c r="B509" s="67" t="s">
        <v>1126</v>
      </c>
      <c r="C509" s="99"/>
    </row>
    <row r="510" spans="1:7" outlineLevel="1" x14ac:dyDescent="0.25">
      <c r="A510" s="30" t="s">
        <v>1136</v>
      </c>
      <c r="B510" s="67" t="s">
        <v>1126</v>
      </c>
      <c r="C510" s="99"/>
      <c r="D510" s="50"/>
      <c r="E510" s="50"/>
      <c r="F510" s="50"/>
      <c r="G510" s="50"/>
    </row>
    <row r="511" spans="1:7" outlineLevel="1" x14ac:dyDescent="0.25">
      <c r="A511" s="30" t="s">
        <v>1137</v>
      </c>
      <c r="B511" s="67" t="s">
        <v>1126</v>
      </c>
      <c r="C511" s="99"/>
      <c r="D511" s="50"/>
      <c r="E511" s="50"/>
      <c r="F511" s="50"/>
      <c r="G511" s="50"/>
    </row>
    <row r="512" spans="1:7" outlineLevel="1" x14ac:dyDescent="0.25">
      <c r="A512" s="30" t="s">
        <v>1138</v>
      </c>
      <c r="B512" s="67" t="s">
        <v>1126</v>
      </c>
      <c r="C512" s="99"/>
      <c r="D512" s="50"/>
      <c r="E512" s="50"/>
      <c r="F512" s="50"/>
      <c r="G512" s="50"/>
    </row>
    <row r="513" spans="1:7" customFormat="1" x14ac:dyDescent="0.25">
      <c r="A513" s="80"/>
      <c r="B513" s="80" t="s">
        <v>1139</v>
      </c>
      <c r="C513" s="52" t="s">
        <v>62</v>
      </c>
      <c r="D513" s="52" t="s">
        <v>1140</v>
      </c>
      <c r="E513" s="52"/>
      <c r="F513" s="52" t="s">
        <v>547</v>
      </c>
      <c r="G513" s="52" t="s">
        <v>1141</v>
      </c>
    </row>
    <row r="514" spans="1:7" customFormat="1" x14ac:dyDescent="0.25">
      <c r="A514" s="30" t="s">
        <v>1142</v>
      </c>
      <c r="B514" s="49" t="s">
        <v>884</v>
      </c>
      <c r="C514" s="56" t="s">
        <v>353</v>
      </c>
      <c r="D514" s="100" t="s">
        <v>353</v>
      </c>
      <c r="E514" s="36"/>
      <c r="F514" s="62" t="str">
        <f>IF($C$532=0,"",IF(C514="[for completion]","",IF(C514="","",C514/$C$532)))</f>
        <v/>
      </c>
      <c r="G514" s="62" t="str">
        <f>IF($D$532=0,"",IF(D514="[for completion]","",IF(D514="","",D514/$D$532)))</f>
        <v/>
      </c>
    </row>
    <row r="515" spans="1:7" customFormat="1" x14ac:dyDescent="0.25">
      <c r="A515" s="30" t="s">
        <v>1143</v>
      </c>
      <c r="B515" s="49" t="s">
        <v>884</v>
      </c>
      <c r="C515" s="56" t="s">
        <v>353</v>
      </c>
      <c r="D515" s="100" t="s">
        <v>353</v>
      </c>
      <c r="E515" s="36"/>
      <c r="F515" s="62" t="str">
        <f t="shared" ref="F515:F531" si="23">IF($C$532=0,"",IF(C515="[for completion]","",IF(C515="","",C515/$C$532)))</f>
        <v/>
      </c>
      <c r="G515" s="62" t="str">
        <f t="shared" ref="G515:G531" si="24">IF($D$532=0,"",IF(D515="[for completion]","",IF(D515="","",D515/$D$532)))</f>
        <v/>
      </c>
    </row>
    <row r="516" spans="1:7" customFormat="1" x14ac:dyDescent="0.25">
      <c r="A516" s="30" t="s">
        <v>1144</v>
      </c>
      <c r="B516" s="49" t="s">
        <v>884</v>
      </c>
      <c r="C516" s="56" t="s">
        <v>353</v>
      </c>
      <c r="D516" s="100" t="s">
        <v>353</v>
      </c>
      <c r="E516" s="36"/>
      <c r="F516" s="62" t="str">
        <f t="shared" si="23"/>
        <v/>
      </c>
      <c r="G516" s="62" t="str">
        <f t="shared" si="24"/>
        <v/>
      </c>
    </row>
    <row r="517" spans="1:7" customFormat="1" x14ac:dyDescent="0.25">
      <c r="A517" s="30" t="s">
        <v>1145</v>
      </c>
      <c r="B517" s="49" t="s">
        <v>884</v>
      </c>
      <c r="C517" s="56" t="s">
        <v>353</v>
      </c>
      <c r="D517" s="100" t="s">
        <v>353</v>
      </c>
      <c r="E517" s="36"/>
      <c r="F517" s="62" t="str">
        <f t="shared" si="23"/>
        <v/>
      </c>
      <c r="G517" s="62" t="str">
        <f t="shared" si="24"/>
        <v/>
      </c>
    </row>
    <row r="518" spans="1:7" customFormat="1" x14ac:dyDescent="0.25">
      <c r="A518" s="30" t="s">
        <v>1146</v>
      </c>
      <c r="B518" s="49" t="s">
        <v>884</v>
      </c>
      <c r="C518" s="56" t="s">
        <v>353</v>
      </c>
      <c r="D518" s="100" t="s">
        <v>353</v>
      </c>
      <c r="E518" s="36"/>
      <c r="F518" s="62" t="str">
        <f t="shared" si="23"/>
        <v/>
      </c>
      <c r="G518" s="62" t="str">
        <f t="shared" si="24"/>
        <v/>
      </c>
    </row>
    <row r="519" spans="1:7" customFormat="1" x14ac:dyDescent="0.25">
      <c r="A519" s="30" t="s">
        <v>1147</v>
      </c>
      <c r="B519" s="49" t="s">
        <v>884</v>
      </c>
      <c r="C519" s="56" t="s">
        <v>353</v>
      </c>
      <c r="D519" s="100" t="s">
        <v>353</v>
      </c>
      <c r="E519" s="36"/>
      <c r="F519" s="62" t="str">
        <f t="shared" si="23"/>
        <v/>
      </c>
      <c r="G519" s="62" t="str">
        <f t="shared" si="24"/>
        <v/>
      </c>
    </row>
    <row r="520" spans="1:7" customFormat="1" x14ac:dyDescent="0.25">
      <c r="A520" s="30" t="s">
        <v>1148</v>
      </c>
      <c r="B520" s="49" t="s">
        <v>884</v>
      </c>
      <c r="C520" s="56" t="s">
        <v>353</v>
      </c>
      <c r="D520" s="100" t="s">
        <v>353</v>
      </c>
      <c r="E520" s="36"/>
      <c r="F520" s="62" t="str">
        <f t="shared" si="23"/>
        <v/>
      </c>
      <c r="G520" s="62" t="str">
        <f t="shared" si="24"/>
        <v/>
      </c>
    </row>
    <row r="521" spans="1:7" customFormat="1" x14ac:dyDescent="0.25">
      <c r="A521" s="30" t="s">
        <v>1149</v>
      </c>
      <c r="B521" s="49" t="s">
        <v>884</v>
      </c>
      <c r="C521" s="56" t="s">
        <v>353</v>
      </c>
      <c r="D521" s="100" t="s">
        <v>353</v>
      </c>
      <c r="E521" s="36"/>
      <c r="F521" s="62" t="str">
        <f t="shared" si="23"/>
        <v/>
      </c>
      <c r="G521" s="62" t="str">
        <f t="shared" si="24"/>
        <v/>
      </c>
    </row>
    <row r="522" spans="1:7" customFormat="1" x14ac:dyDescent="0.25">
      <c r="A522" s="30" t="s">
        <v>1150</v>
      </c>
      <c r="B522" s="49" t="s">
        <v>884</v>
      </c>
      <c r="C522" s="56" t="s">
        <v>353</v>
      </c>
      <c r="D522" s="100" t="s">
        <v>353</v>
      </c>
      <c r="E522" s="36"/>
      <c r="F522" s="62" t="str">
        <f t="shared" si="23"/>
        <v/>
      </c>
      <c r="G522" s="62" t="str">
        <f t="shared" si="24"/>
        <v/>
      </c>
    </row>
    <row r="523" spans="1:7" customFormat="1" x14ac:dyDescent="0.25">
      <c r="A523" s="30" t="s">
        <v>1151</v>
      </c>
      <c r="B523" s="49" t="s">
        <v>884</v>
      </c>
      <c r="C523" s="56" t="s">
        <v>353</v>
      </c>
      <c r="D523" s="100" t="s">
        <v>353</v>
      </c>
      <c r="E523" s="36"/>
      <c r="F523" s="62" t="str">
        <f t="shared" si="23"/>
        <v/>
      </c>
      <c r="G523" s="62" t="str">
        <f t="shared" si="24"/>
        <v/>
      </c>
    </row>
    <row r="524" spans="1:7" customFormat="1" x14ac:dyDescent="0.25">
      <c r="A524" s="30" t="s">
        <v>1152</v>
      </c>
      <c r="B524" s="49" t="s">
        <v>884</v>
      </c>
      <c r="C524" s="56" t="s">
        <v>353</v>
      </c>
      <c r="D524" s="100" t="s">
        <v>353</v>
      </c>
      <c r="E524" s="36"/>
      <c r="F524" s="62" t="str">
        <f t="shared" si="23"/>
        <v/>
      </c>
      <c r="G524" s="62" t="str">
        <f t="shared" si="24"/>
        <v/>
      </c>
    </row>
    <row r="525" spans="1:7" customFormat="1" x14ac:dyDescent="0.25">
      <c r="A525" s="30" t="s">
        <v>1153</v>
      </c>
      <c r="B525" s="49" t="s">
        <v>884</v>
      </c>
      <c r="C525" s="56" t="s">
        <v>353</v>
      </c>
      <c r="D525" s="100" t="s">
        <v>353</v>
      </c>
      <c r="E525" s="36"/>
      <c r="F525" s="62" t="str">
        <f t="shared" si="23"/>
        <v/>
      </c>
      <c r="G525" s="62" t="str">
        <f t="shared" si="24"/>
        <v/>
      </c>
    </row>
    <row r="526" spans="1:7" customFormat="1" x14ac:dyDescent="0.25">
      <c r="A526" s="30" t="s">
        <v>1154</v>
      </c>
      <c r="B526" s="49" t="s">
        <v>884</v>
      </c>
      <c r="C526" s="56" t="s">
        <v>353</v>
      </c>
      <c r="D526" s="100" t="s">
        <v>353</v>
      </c>
      <c r="E526" s="36"/>
      <c r="F526" s="62" t="str">
        <f t="shared" si="23"/>
        <v/>
      </c>
      <c r="G526" s="62" t="str">
        <f t="shared" si="24"/>
        <v/>
      </c>
    </row>
    <row r="527" spans="1:7" customFormat="1" x14ac:dyDescent="0.25">
      <c r="A527" s="30" t="s">
        <v>1155</v>
      </c>
      <c r="B527" s="49" t="s">
        <v>884</v>
      </c>
      <c r="C527" s="56" t="s">
        <v>353</v>
      </c>
      <c r="D527" s="100" t="s">
        <v>353</v>
      </c>
      <c r="E527" s="36"/>
      <c r="F527" s="62" t="str">
        <f t="shared" si="23"/>
        <v/>
      </c>
      <c r="G527" s="62" t="str">
        <f t="shared" si="24"/>
        <v/>
      </c>
    </row>
    <row r="528" spans="1:7" customFormat="1" x14ac:dyDescent="0.25">
      <c r="A528" s="30" t="s">
        <v>1156</v>
      </c>
      <c r="B528" s="49" t="s">
        <v>884</v>
      </c>
      <c r="C528" s="56" t="s">
        <v>353</v>
      </c>
      <c r="D528" s="100" t="s">
        <v>353</v>
      </c>
      <c r="E528" s="36"/>
      <c r="F528" s="62" t="str">
        <f t="shared" si="23"/>
        <v/>
      </c>
      <c r="G528" s="62" t="str">
        <f t="shared" si="24"/>
        <v/>
      </c>
    </row>
    <row r="529" spans="1:7" customFormat="1" x14ac:dyDescent="0.25">
      <c r="A529" s="30" t="s">
        <v>1157</v>
      </c>
      <c r="B529" s="49" t="s">
        <v>884</v>
      </c>
      <c r="C529" s="56" t="s">
        <v>353</v>
      </c>
      <c r="D529" s="100" t="s">
        <v>353</v>
      </c>
      <c r="E529" s="36"/>
      <c r="F529" s="62" t="str">
        <f t="shared" si="23"/>
        <v/>
      </c>
      <c r="G529" s="62" t="str">
        <f t="shared" si="24"/>
        <v/>
      </c>
    </row>
    <row r="530" spans="1:7" customFormat="1" x14ac:dyDescent="0.25">
      <c r="A530" s="30" t="s">
        <v>1158</v>
      </c>
      <c r="B530" s="49" t="s">
        <v>884</v>
      </c>
      <c r="C530" s="56" t="s">
        <v>353</v>
      </c>
      <c r="D530" s="100" t="s">
        <v>353</v>
      </c>
      <c r="E530" s="36"/>
      <c r="F530" s="62" t="str">
        <f t="shared" si="23"/>
        <v/>
      </c>
      <c r="G530" s="62" t="str">
        <f t="shared" si="24"/>
        <v/>
      </c>
    </row>
    <row r="531" spans="1:7" customFormat="1" x14ac:dyDescent="0.25">
      <c r="A531" s="30" t="s">
        <v>1159</v>
      </c>
      <c r="B531" s="49" t="s">
        <v>902</v>
      </c>
      <c r="C531" s="56" t="s">
        <v>353</v>
      </c>
      <c r="D531" s="100" t="s">
        <v>353</v>
      </c>
      <c r="E531" s="36"/>
      <c r="F531" s="62" t="str">
        <f t="shared" si="23"/>
        <v/>
      </c>
      <c r="G531" s="62" t="str">
        <f t="shared" si="24"/>
        <v/>
      </c>
    </row>
    <row r="532" spans="1:7" customFormat="1" x14ac:dyDescent="0.25">
      <c r="A532" s="30" t="s">
        <v>1160</v>
      </c>
      <c r="B532" s="49" t="s">
        <v>102</v>
      </c>
      <c r="C532" s="56">
        <f>SUM(C514:C531)</f>
        <v>0</v>
      </c>
      <c r="D532" s="100">
        <f>SUM(D514:D531)</f>
        <v>0</v>
      </c>
      <c r="E532" s="36"/>
      <c r="F532" s="116">
        <f>SUM(F514:F531)</f>
        <v>0</v>
      </c>
      <c r="G532" s="116">
        <f>SUM(G514:G531)</f>
        <v>0</v>
      </c>
    </row>
    <row r="533" spans="1:7" customFormat="1" x14ac:dyDescent="0.25">
      <c r="A533" s="30" t="s">
        <v>1161</v>
      </c>
      <c r="B533" s="49"/>
      <c r="C533" s="30"/>
      <c r="D533" s="30"/>
      <c r="E533" s="36"/>
      <c r="F533" s="36"/>
      <c r="G533" s="36"/>
    </row>
    <row r="534" spans="1:7" customFormat="1" x14ac:dyDescent="0.25">
      <c r="A534" s="30" t="s">
        <v>1162</v>
      </c>
      <c r="B534" s="49"/>
      <c r="C534" s="30"/>
      <c r="D534" s="30"/>
      <c r="E534" s="36"/>
      <c r="F534" s="36"/>
      <c r="G534" s="36"/>
    </row>
    <row r="535" spans="1:7" customFormat="1" x14ac:dyDescent="0.25">
      <c r="A535" s="30" t="s">
        <v>1163</v>
      </c>
      <c r="B535" s="49"/>
      <c r="C535" s="30"/>
      <c r="D535" s="30"/>
      <c r="E535" s="36"/>
      <c r="F535" s="36"/>
      <c r="G535" s="36"/>
    </row>
    <row r="536" spans="1:7" customFormat="1" x14ac:dyDescent="0.25">
      <c r="A536" s="80"/>
      <c r="B536" s="53" t="s">
        <v>1164</v>
      </c>
      <c r="C536" s="52" t="s">
        <v>62</v>
      </c>
      <c r="D536" s="52" t="s">
        <v>1140</v>
      </c>
      <c r="E536" s="52"/>
      <c r="F536" s="52" t="s">
        <v>547</v>
      </c>
      <c r="G536" s="52" t="s">
        <v>1141</v>
      </c>
    </row>
    <row r="537" spans="1:7" customFormat="1" x14ac:dyDescent="0.25">
      <c r="A537" s="30" t="s">
        <v>1165</v>
      </c>
      <c r="B537" s="49" t="s">
        <v>884</v>
      </c>
      <c r="C537" s="56" t="s">
        <v>353</v>
      </c>
      <c r="D537" s="100" t="s">
        <v>353</v>
      </c>
      <c r="E537" s="36"/>
      <c r="F537" s="62" t="str">
        <f>IF($C$555=0,"",IF(C537="[for completion]","",IF(C537="","",C537/$C$555)))</f>
        <v/>
      </c>
      <c r="G537" s="62" t="str">
        <f>IF($D$555=0,"",IF(D537="[for completion]","",IF(D537="","",D537/$D$555)))</f>
        <v/>
      </c>
    </row>
    <row r="538" spans="1:7" customFormat="1" x14ac:dyDescent="0.25">
      <c r="A538" s="30" t="s">
        <v>1166</v>
      </c>
      <c r="B538" s="49" t="s">
        <v>884</v>
      </c>
      <c r="C538" s="56" t="s">
        <v>353</v>
      </c>
      <c r="D538" s="100" t="s">
        <v>353</v>
      </c>
      <c r="E538" s="36"/>
      <c r="F538" s="62" t="str">
        <f t="shared" ref="F538:F554" si="25">IF($C$555=0,"",IF(C538="[for completion]","",IF(C538="","",C538/$C$555)))</f>
        <v/>
      </c>
      <c r="G538" s="62" t="str">
        <f t="shared" ref="G538:G554" si="26">IF($D$555=0,"",IF(D538="[for completion]","",IF(D538="","",D538/$D$555)))</f>
        <v/>
      </c>
    </row>
    <row r="539" spans="1:7" customFormat="1" x14ac:dyDescent="0.25">
      <c r="A539" s="30" t="s">
        <v>1167</v>
      </c>
      <c r="B539" s="49" t="s">
        <v>884</v>
      </c>
      <c r="C539" s="56" t="s">
        <v>353</v>
      </c>
      <c r="D539" s="100" t="s">
        <v>353</v>
      </c>
      <c r="E539" s="36"/>
      <c r="F539" s="62" t="str">
        <f t="shared" si="25"/>
        <v/>
      </c>
      <c r="G539" s="62" t="str">
        <f t="shared" si="26"/>
        <v/>
      </c>
    </row>
    <row r="540" spans="1:7" customFormat="1" x14ac:dyDescent="0.25">
      <c r="A540" s="30" t="s">
        <v>1168</v>
      </c>
      <c r="B540" s="49" t="s">
        <v>884</v>
      </c>
      <c r="C540" s="56" t="s">
        <v>353</v>
      </c>
      <c r="D540" s="100" t="s">
        <v>353</v>
      </c>
      <c r="E540" s="36"/>
      <c r="F540" s="62" t="str">
        <f t="shared" si="25"/>
        <v/>
      </c>
      <c r="G540" s="62" t="str">
        <f t="shared" si="26"/>
        <v/>
      </c>
    </row>
    <row r="541" spans="1:7" customFormat="1" x14ac:dyDescent="0.25">
      <c r="A541" s="30" t="s">
        <v>1169</v>
      </c>
      <c r="B541" s="49" t="s">
        <v>884</v>
      </c>
      <c r="C541" s="56" t="s">
        <v>353</v>
      </c>
      <c r="D541" s="100" t="s">
        <v>353</v>
      </c>
      <c r="E541" s="36"/>
      <c r="F541" s="62" t="str">
        <f t="shared" si="25"/>
        <v/>
      </c>
      <c r="G541" s="62" t="str">
        <f t="shared" si="26"/>
        <v/>
      </c>
    </row>
    <row r="542" spans="1:7" customFormat="1" x14ac:dyDescent="0.25">
      <c r="A542" s="30" t="s">
        <v>1170</v>
      </c>
      <c r="B542" s="49" t="s">
        <v>884</v>
      </c>
      <c r="C542" s="56" t="s">
        <v>353</v>
      </c>
      <c r="D542" s="100" t="s">
        <v>353</v>
      </c>
      <c r="E542" s="36"/>
      <c r="F542" s="62" t="str">
        <f t="shared" si="25"/>
        <v/>
      </c>
      <c r="G542" s="62" t="str">
        <f t="shared" si="26"/>
        <v/>
      </c>
    </row>
    <row r="543" spans="1:7" customFormat="1" x14ac:dyDescent="0.25">
      <c r="A543" s="30" t="s">
        <v>1171</v>
      </c>
      <c r="B543" s="49" t="s">
        <v>884</v>
      </c>
      <c r="C543" s="56" t="s">
        <v>353</v>
      </c>
      <c r="D543" s="100" t="s">
        <v>353</v>
      </c>
      <c r="E543" s="36"/>
      <c r="F543" s="62" t="str">
        <f t="shared" si="25"/>
        <v/>
      </c>
      <c r="G543" s="62" t="str">
        <f t="shared" si="26"/>
        <v/>
      </c>
    </row>
    <row r="544" spans="1:7" customFormat="1" x14ac:dyDescent="0.25">
      <c r="A544" s="30" t="s">
        <v>1172</v>
      </c>
      <c r="B544" s="49" t="s">
        <v>884</v>
      </c>
      <c r="C544" s="56" t="s">
        <v>353</v>
      </c>
      <c r="D544" s="100" t="s">
        <v>353</v>
      </c>
      <c r="E544" s="36"/>
      <c r="F544" s="62" t="str">
        <f t="shared" si="25"/>
        <v/>
      </c>
      <c r="G544" s="62" t="str">
        <f t="shared" si="26"/>
        <v/>
      </c>
    </row>
    <row r="545" spans="1:7" customFormat="1" x14ac:dyDescent="0.25">
      <c r="A545" s="30" t="s">
        <v>1173</v>
      </c>
      <c r="B545" s="49" t="s">
        <v>884</v>
      </c>
      <c r="C545" s="56" t="s">
        <v>353</v>
      </c>
      <c r="D545" s="100" t="s">
        <v>353</v>
      </c>
      <c r="E545" s="36"/>
      <c r="F545" s="62" t="str">
        <f t="shared" si="25"/>
        <v/>
      </c>
      <c r="G545" s="62" t="str">
        <f t="shared" si="26"/>
        <v/>
      </c>
    </row>
    <row r="546" spans="1:7" customFormat="1" x14ac:dyDescent="0.25">
      <c r="A546" s="30" t="s">
        <v>1174</v>
      </c>
      <c r="B546" s="49" t="s">
        <v>884</v>
      </c>
      <c r="C546" s="56" t="s">
        <v>353</v>
      </c>
      <c r="D546" s="100" t="s">
        <v>353</v>
      </c>
      <c r="E546" s="36"/>
      <c r="F546" s="62" t="str">
        <f t="shared" si="25"/>
        <v/>
      </c>
      <c r="G546" s="62" t="str">
        <f t="shared" si="26"/>
        <v/>
      </c>
    </row>
    <row r="547" spans="1:7" customFormat="1" x14ac:dyDescent="0.25">
      <c r="A547" s="30" t="s">
        <v>1175</v>
      </c>
      <c r="B547" s="49" t="s">
        <v>884</v>
      </c>
      <c r="C547" s="56" t="s">
        <v>353</v>
      </c>
      <c r="D547" s="100" t="s">
        <v>353</v>
      </c>
      <c r="E547" s="36"/>
      <c r="F547" s="62" t="str">
        <f t="shared" si="25"/>
        <v/>
      </c>
      <c r="G547" s="62" t="str">
        <f t="shared" si="26"/>
        <v/>
      </c>
    </row>
    <row r="548" spans="1:7" customFormat="1" x14ac:dyDescent="0.25">
      <c r="A548" s="30" t="s">
        <v>1176</v>
      </c>
      <c r="B548" s="49" t="s">
        <v>884</v>
      </c>
      <c r="C548" s="56" t="s">
        <v>353</v>
      </c>
      <c r="D548" s="100" t="s">
        <v>353</v>
      </c>
      <c r="E548" s="36"/>
      <c r="F548" s="62" t="str">
        <f t="shared" si="25"/>
        <v/>
      </c>
      <c r="G548" s="62" t="str">
        <f t="shared" si="26"/>
        <v/>
      </c>
    </row>
    <row r="549" spans="1:7" customFormat="1" x14ac:dyDescent="0.25">
      <c r="A549" s="30" t="s">
        <v>1177</v>
      </c>
      <c r="B549" s="49" t="s">
        <v>884</v>
      </c>
      <c r="C549" s="56" t="s">
        <v>353</v>
      </c>
      <c r="D549" s="100" t="s">
        <v>353</v>
      </c>
      <c r="E549" s="36"/>
      <c r="F549" s="62" t="str">
        <f t="shared" si="25"/>
        <v/>
      </c>
      <c r="G549" s="62" t="str">
        <f t="shared" si="26"/>
        <v/>
      </c>
    </row>
    <row r="550" spans="1:7" customFormat="1" x14ac:dyDescent="0.25">
      <c r="A550" s="30" t="s">
        <v>1178</v>
      </c>
      <c r="B550" s="49" t="s">
        <v>884</v>
      </c>
      <c r="C550" s="56" t="s">
        <v>353</v>
      </c>
      <c r="D550" s="100" t="s">
        <v>353</v>
      </c>
      <c r="E550" s="36"/>
      <c r="F550" s="62" t="str">
        <f t="shared" si="25"/>
        <v/>
      </c>
      <c r="G550" s="62" t="str">
        <f t="shared" si="26"/>
        <v/>
      </c>
    </row>
    <row r="551" spans="1:7" customFormat="1" x14ac:dyDescent="0.25">
      <c r="A551" s="30" t="s">
        <v>1179</v>
      </c>
      <c r="B551" s="49" t="s">
        <v>884</v>
      </c>
      <c r="C551" s="56" t="s">
        <v>353</v>
      </c>
      <c r="D551" s="100" t="s">
        <v>353</v>
      </c>
      <c r="E551" s="36"/>
      <c r="F551" s="62" t="str">
        <f t="shared" si="25"/>
        <v/>
      </c>
      <c r="G551" s="62" t="str">
        <f t="shared" si="26"/>
        <v/>
      </c>
    </row>
    <row r="552" spans="1:7" customFormat="1" x14ac:dyDescent="0.25">
      <c r="A552" s="30" t="s">
        <v>1180</v>
      </c>
      <c r="B552" s="49" t="s">
        <v>884</v>
      </c>
      <c r="C552" s="56" t="s">
        <v>353</v>
      </c>
      <c r="D552" s="100" t="s">
        <v>353</v>
      </c>
      <c r="E552" s="36"/>
      <c r="F552" s="62" t="str">
        <f t="shared" si="25"/>
        <v/>
      </c>
      <c r="G552" s="62" t="str">
        <f t="shared" si="26"/>
        <v/>
      </c>
    </row>
    <row r="553" spans="1:7" customFormat="1" x14ac:dyDescent="0.25">
      <c r="A553" s="30" t="s">
        <v>1181</v>
      </c>
      <c r="B553" s="49" t="s">
        <v>884</v>
      </c>
      <c r="C553" s="56" t="s">
        <v>353</v>
      </c>
      <c r="D553" s="100" t="s">
        <v>353</v>
      </c>
      <c r="E553" s="36"/>
      <c r="F553" s="62" t="str">
        <f t="shared" si="25"/>
        <v/>
      </c>
      <c r="G553" s="62" t="str">
        <f t="shared" si="26"/>
        <v/>
      </c>
    </row>
    <row r="554" spans="1:7" customFormat="1" x14ac:dyDescent="0.25">
      <c r="A554" s="30" t="s">
        <v>1182</v>
      </c>
      <c r="B554" s="49" t="s">
        <v>902</v>
      </c>
      <c r="C554" s="56" t="s">
        <v>353</v>
      </c>
      <c r="D554" s="100" t="s">
        <v>353</v>
      </c>
      <c r="E554" s="36"/>
      <c r="F554" s="62" t="str">
        <f t="shared" si="25"/>
        <v/>
      </c>
      <c r="G554" s="62" t="str">
        <f t="shared" si="26"/>
        <v/>
      </c>
    </row>
    <row r="555" spans="1:7" customFormat="1" x14ac:dyDescent="0.25">
      <c r="A555" s="30" t="s">
        <v>1183</v>
      </c>
      <c r="B555" s="49" t="s">
        <v>102</v>
      </c>
      <c r="C555" s="56">
        <f>SUM(C537:C554)</f>
        <v>0</v>
      </c>
      <c r="D555" s="100">
        <f>SUM(D537:D554)</f>
        <v>0</v>
      </c>
      <c r="E555" s="36"/>
      <c r="F555" s="116">
        <f>SUM(F537:F554)</f>
        <v>0</v>
      </c>
      <c r="G555" s="116">
        <f>SUM(G537:G554)</f>
        <v>0</v>
      </c>
    </row>
    <row r="556" spans="1:7" customFormat="1" x14ac:dyDescent="0.25">
      <c r="A556" s="30" t="s">
        <v>1184</v>
      </c>
      <c r="B556" s="49"/>
      <c r="C556" s="30"/>
      <c r="D556" s="30"/>
      <c r="E556" s="36"/>
      <c r="F556" s="36"/>
      <c r="G556" s="36"/>
    </row>
    <row r="557" spans="1:7" customFormat="1" x14ac:dyDescent="0.25">
      <c r="A557" s="30" t="s">
        <v>1185</v>
      </c>
      <c r="B557" s="49"/>
      <c r="C557" s="30"/>
      <c r="D557" s="30"/>
      <c r="E557" s="36"/>
      <c r="F557" s="36"/>
      <c r="G557" s="36"/>
    </row>
    <row r="558" spans="1:7" customFormat="1" x14ac:dyDescent="0.25">
      <c r="A558" s="30" t="s">
        <v>1186</v>
      </c>
      <c r="B558" s="49"/>
      <c r="C558" s="30"/>
      <c r="D558" s="30"/>
      <c r="E558" s="36"/>
      <c r="F558" s="36"/>
      <c r="G558" s="36"/>
    </row>
    <row r="559" spans="1:7" customFormat="1" x14ac:dyDescent="0.25">
      <c r="A559" s="80"/>
      <c r="B559" s="80" t="s">
        <v>1187</v>
      </c>
      <c r="C559" s="52" t="s">
        <v>62</v>
      </c>
      <c r="D559" s="52" t="s">
        <v>1140</v>
      </c>
      <c r="E559" s="52"/>
      <c r="F559" s="52" t="s">
        <v>547</v>
      </c>
      <c r="G559" s="52" t="s">
        <v>1141</v>
      </c>
    </row>
    <row r="560" spans="1:7" customFormat="1" x14ac:dyDescent="0.25">
      <c r="A560" s="30" t="s">
        <v>1188</v>
      </c>
      <c r="B560" s="49" t="s">
        <v>932</v>
      </c>
      <c r="C560" s="56" t="s">
        <v>353</v>
      </c>
      <c r="D560" s="100" t="s">
        <v>353</v>
      </c>
      <c r="E560" s="36"/>
      <c r="F560" s="62" t="str">
        <f>IF($C$570=0,"",IF(C560="[for completion]","",IF(C560="","",C560/$C$570)))</f>
        <v/>
      </c>
      <c r="G560" s="62" t="str">
        <f>IF($D$570=0,"",IF(D560="[for completion]","",IF(D560="","",D560/$D$570)))</f>
        <v/>
      </c>
    </row>
    <row r="561" spans="1:7" customFormat="1" x14ac:dyDescent="0.25">
      <c r="A561" s="30" t="s">
        <v>1189</v>
      </c>
      <c r="B561" s="49" t="s">
        <v>934</v>
      </c>
      <c r="C561" s="56" t="s">
        <v>353</v>
      </c>
      <c r="D561" s="100" t="s">
        <v>353</v>
      </c>
      <c r="E561" s="36"/>
      <c r="F561" s="62" t="str">
        <f t="shared" ref="F561:F569" si="27">IF($C$570=0,"",IF(C561="[for completion]","",IF(C561="","",C561/$C$570)))</f>
        <v/>
      </c>
      <c r="G561" s="62" t="str">
        <f t="shared" ref="G561:G569" si="28">IF($D$570=0,"",IF(D561="[for completion]","",IF(D561="","",D561/$D$570)))</f>
        <v/>
      </c>
    </row>
    <row r="562" spans="1:7" customFormat="1" x14ac:dyDescent="0.25">
      <c r="A562" s="30" t="s">
        <v>1190</v>
      </c>
      <c r="B562" s="49" t="s">
        <v>936</v>
      </c>
      <c r="C562" s="56" t="s">
        <v>353</v>
      </c>
      <c r="D562" s="100" t="s">
        <v>353</v>
      </c>
      <c r="E562" s="36"/>
      <c r="F562" s="62" t="str">
        <f t="shared" si="27"/>
        <v/>
      </c>
      <c r="G562" s="62" t="str">
        <f t="shared" si="28"/>
        <v/>
      </c>
    </row>
    <row r="563" spans="1:7" customFormat="1" x14ac:dyDescent="0.25">
      <c r="A563" s="30" t="s">
        <v>1191</v>
      </c>
      <c r="B563" s="49" t="s">
        <v>938</v>
      </c>
      <c r="C563" s="56" t="s">
        <v>353</v>
      </c>
      <c r="D563" s="100" t="s">
        <v>353</v>
      </c>
      <c r="E563" s="36"/>
      <c r="F563" s="62" t="str">
        <f t="shared" si="27"/>
        <v/>
      </c>
      <c r="G563" s="62" t="str">
        <f t="shared" si="28"/>
        <v/>
      </c>
    </row>
    <row r="564" spans="1:7" customFormat="1" x14ac:dyDescent="0.25">
      <c r="A564" s="30" t="s">
        <v>1192</v>
      </c>
      <c r="B564" s="49" t="s">
        <v>940</v>
      </c>
      <c r="C564" s="56" t="s">
        <v>353</v>
      </c>
      <c r="D564" s="100" t="s">
        <v>353</v>
      </c>
      <c r="E564" s="36"/>
      <c r="F564" s="62" t="str">
        <f t="shared" si="27"/>
        <v/>
      </c>
      <c r="G564" s="62" t="str">
        <f t="shared" si="28"/>
        <v/>
      </c>
    </row>
    <row r="565" spans="1:7" customFormat="1" x14ac:dyDescent="0.25">
      <c r="A565" s="30" t="s">
        <v>1193</v>
      </c>
      <c r="B565" s="49" t="s">
        <v>942</v>
      </c>
      <c r="C565" s="56" t="s">
        <v>353</v>
      </c>
      <c r="D565" s="100" t="s">
        <v>353</v>
      </c>
      <c r="E565" s="36"/>
      <c r="F565" s="62" t="str">
        <f t="shared" si="27"/>
        <v/>
      </c>
      <c r="G565" s="62" t="str">
        <f t="shared" si="28"/>
        <v/>
      </c>
    </row>
    <row r="566" spans="1:7" customFormat="1" x14ac:dyDescent="0.25">
      <c r="A566" s="30" t="s">
        <v>1194</v>
      </c>
      <c r="B566" s="49" t="s">
        <v>944</v>
      </c>
      <c r="C566" s="56" t="s">
        <v>353</v>
      </c>
      <c r="D566" s="100" t="s">
        <v>353</v>
      </c>
      <c r="E566" s="36"/>
      <c r="F566" s="62" t="str">
        <f t="shared" si="27"/>
        <v/>
      </c>
      <c r="G566" s="62" t="str">
        <f t="shared" si="28"/>
        <v/>
      </c>
    </row>
    <row r="567" spans="1:7" customFormat="1" x14ac:dyDescent="0.25">
      <c r="A567" s="30" t="s">
        <v>1195</v>
      </c>
      <c r="B567" s="49" t="s">
        <v>946</v>
      </c>
      <c r="C567" s="56" t="s">
        <v>353</v>
      </c>
      <c r="D567" s="100" t="s">
        <v>353</v>
      </c>
      <c r="E567" s="36"/>
      <c r="F567" s="62" t="str">
        <f t="shared" si="27"/>
        <v/>
      </c>
      <c r="G567" s="62" t="str">
        <f t="shared" si="28"/>
        <v/>
      </c>
    </row>
    <row r="568" spans="1:7" customFormat="1" x14ac:dyDescent="0.25">
      <c r="A568" s="30" t="s">
        <v>1196</v>
      </c>
      <c r="B568" s="49" t="s">
        <v>948</v>
      </c>
      <c r="C568" s="56" t="s">
        <v>353</v>
      </c>
      <c r="D568" s="100" t="s">
        <v>353</v>
      </c>
      <c r="E568" s="36"/>
      <c r="F568" s="62" t="str">
        <f t="shared" si="27"/>
        <v/>
      </c>
      <c r="G568" s="62" t="str">
        <f t="shared" si="28"/>
        <v/>
      </c>
    </row>
    <row r="569" spans="1:7" customFormat="1" x14ac:dyDescent="0.25">
      <c r="A569" s="30" t="s">
        <v>1197</v>
      </c>
      <c r="B569" s="30" t="s">
        <v>902</v>
      </c>
      <c r="C569" s="56" t="s">
        <v>353</v>
      </c>
      <c r="D569" s="100" t="s">
        <v>353</v>
      </c>
      <c r="E569" s="36"/>
      <c r="F569" s="62" t="str">
        <f t="shared" si="27"/>
        <v/>
      </c>
      <c r="G569" s="62" t="str">
        <f t="shared" si="28"/>
        <v/>
      </c>
    </row>
    <row r="570" spans="1:7" customFormat="1" x14ac:dyDescent="0.25">
      <c r="A570" s="30" t="s">
        <v>1198</v>
      </c>
      <c r="B570" s="49" t="s">
        <v>102</v>
      </c>
      <c r="C570" s="56">
        <f>SUM(C560:C568)</f>
        <v>0</v>
      </c>
      <c r="D570" s="100">
        <f>SUM(D560:D568)</f>
        <v>0</v>
      </c>
      <c r="E570" s="36"/>
      <c r="F570" s="116">
        <f>SUM(F560:F569)</f>
        <v>0</v>
      </c>
      <c r="G570" s="116">
        <f>SUM(G560:G569)</f>
        <v>0</v>
      </c>
    </row>
    <row r="571" spans="1:7" x14ac:dyDescent="0.25">
      <c r="A571" s="30" t="s">
        <v>1199</v>
      </c>
    </row>
    <row r="572" spans="1:7" x14ac:dyDescent="0.25">
      <c r="A572" s="80"/>
      <c r="B572" s="80" t="s">
        <v>1200</v>
      </c>
      <c r="C572" s="52" t="s">
        <v>62</v>
      </c>
      <c r="D572" s="52" t="s">
        <v>881</v>
      </c>
      <c r="E572" s="52"/>
      <c r="F572" s="52" t="s">
        <v>546</v>
      </c>
      <c r="G572" s="52" t="s">
        <v>1141</v>
      </c>
    </row>
    <row r="573" spans="1:7" x14ac:dyDescent="0.25">
      <c r="A573" s="30" t="s">
        <v>1201</v>
      </c>
      <c r="B573" s="49" t="s">
        <v>971</v>
      </c>
      <c r="C573" s="56" t="s">
        <v>353</v>
      </c>
      <c r="D573" s="100" t="s">
        <v>353</v>
      </c>
      <c r="E573" s="36"/>
      <c r="F573" s="62" t="str">
        <f>IF($C$577=0,"",IF(C573="[for completion]","",IF(C573="","",C573/$C$577)))</f>
        <v/>
      </c>
      <c r="G573" s="62" t="str">
        <f>IF($D$577=0,"",IF(D573="[for completion]","",IF(D573="","",D573/$D$577)))</f>
        <v/>
      </c>
    </row>
    <row r="574" spans="1:7" x14ac:dyDescent="0.25">
      <c r="A574" s="30" t="s">
        <v>1202</v>
      </c>
      <c r="B574" s="115" t="s">
        <v>1203</v>
      </c>
      <c r="C574" s="56" t="s">
        <v>353</v>
      </c>
      <c r="D574" s="100" t="s">
        <v>353</v>
      </c>
      <c r="E574" s="36"/>
      <c r="F574" s="62" t="str">
        <f t="shared" ref="F574:F576" si="29">IF($C$577=0,"",IF(C574="[for completion]","",IF(C574="","",C574/$C$577)))</f>
        <v/>
      </c>
      <c r="G574" s="62" t="str">
        <f t="shared" ref="G574:G576" si="30">IF($D$577=0,"",IF(D574="[for completion]","",IF(D574="","",D574/$D$577)))</f>
        <v/>
      </c>
    </row>
    <row r="575" spans="1:7" x14ac:dyDescent="0.25">
      <c r="A575" s="30" t="s">
        <v>1204</v>
      </c>
      <c r="B575" s="49" t="s">
        <v>966</v>
      </c>
      <c r="C575" s="56" t="s">
        <v>353</v>
      </c>
      <c r="D575" s="100" t="s">
        <v>353</v>
      </c>
      <c r="E575" s="36"/>
      <c r="F575" s="62" t="str">
        <f t="shared" si="29"/>
        <v/>
      </c>
      <c r="G575" s="62" t="str">
        <f t="shared" si="30"/>
        <v/>
      </c>
    </row>
    <row r="576" spans="1:7" x14ac:dyDescent="0.25">
      <c r="A576" s="30" t="s">
        <v>1205</v>
      </c>
      <c r="B576" s="30" t="s">
        <v>902</v>
      </c>
      <c r="C576" s="56" t="s">
        <v>353</v>
      </c>
      <c r="D576" s="100" t="s">
        <v>353</v>
      </c>
      <c r="E576" s="36"/>
      <c r="F576" s="62" t="str">
        <f t="shared" si="29"/>
        <v/>
      </c>
      <c r="G576" s="62" t="str">
        <f t="shared" si="30"/>
        <v/>
      </c>
    </row>
    <row r="577" spans="1:7" x14ac:dyDescent="0.25">
      <c r="A577" s="30" t="s">
        <v>1206</v>
      </c>
      <c r="B577" s="49" t="s">
        <v>102</v>
      </c>
      <c r="C577" s="56">
        <f>SUM(C573:C576)</f>
        <v>0</v>
      </c>
      <c r="D577" s="100">
        <f>SUM(D573:D576)</f>
        <v>0</v>
      </c>
      <c r="E577" s="36"/>
      <c r="F577" s="116">
        <f>SUM(F573:F576)</f>
        <v>0</v>
      </c>
      <c r="G577" s="116">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61239F52-13D7-422C-A817-61FFDBCCAF0F}"/>
    <hyperlink ref="B7" location="'B1. HTT Mortgage Assets'!B166" display="7.A Residential Cover Pool" xr:uid="{E722AEA3-95B2-4608-80E2-7B4A7E80AD7E}"/>
    <hyperlink ref="B8" location="'B1. HTT Mortgage Assets'!B267" display="7.B Commercial Cover Pool" xr:uid="{33882D1C-6829-46E2-B143-FB916825B56B}"/>
    <hyperlink ref="B149" location="'2. Harmonised Glossary'!A9" display="Breakdown by Interest Rate" xr:uid="{B3351F68-0C39-4B8F-B1BD-89567E1C6374}"/>
    <hyperlink ref="B179" location="'2. Harmonised Glossary'!A14" display="Non-Performing Loans (NPLs)" xr:uid="{589BEB6A-7F4E-4DF6-90D8-199673A1FB8C}"/>
    <hyperlink ref="B11" location="'2. Harmonised Glossary'!A12" display="Property Type Information" xr:uid="{B82ED24E-47C2-45F3-9C28-CABD9C12C50D}"/>
    <hyperlink ref="B215" location="'2. Harmonised Glossary'!A288" display="Loan to Value (LTV) Information - Un-indexed" xr:uid="{73407DE0-DC25-4E48-ADBC-3589E618DF1B}"/>
    <hyperlink ref="B237" location="'2. Harmonised Glossary'!A11" display="Loan to Value (LTV) Information - Indexed" xr:uid="{EF668A80-BFE1-40F7-B4D5-13B10B996A8A}"/>
    <hyperlink ref="B441" location="'2. Harmonised Glossary'!A11" display="Loan to Value (LTV) Information - Un-indexed" xr:uid="{C83247DA-9C62-4B38-9FCD-26BEB9E9192F}"/>
    <hyperlink ref="B463" location="'2. Harmonised Glossary'!A11" display="Loan to Value (LTV) Information - Indexed" xr:uid="{F58E9FF3-49F5-4049-B392-C36B86C7DDAE}"/>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A2F1-AE52-4D57-BAA0-F0C65EFC7961}">
  <sheetPr>
    <tabColor rgb="FFE36E00"/>
  </sheetPr>
  <dimension ref="A1:C403"/>
  <sheetViews>
    <sheetView zoomScale="80" zoomScaleNormal="80" workbookViewId="0">
      <selection sqref="A1:B1"/>
    </sheetView>
  </sheetViews>
  <sheetFormatPr defaultColWidth="11.42578125" defaultRowHeight="15" outlineLevelRow="1" x14ac:dyDescent="0.25"/>
  <cols>
    <col min="1" max="1" width="16.28515625" customWidth="1"/>
    <col min="2" max="2" width="89.85546875" style="30" bestFit="1" customWidth="1"/>
    <col min="3" max="3" width="134.7109375" customWidth="1"/>
  </cols>
  <sheetData>
    <row r="1" spans="1:3" ht="31.5" x14ac:dyDescent="0.25">
      <c r="A1" s="26" t="s">
        <v>1207</v>
      </c>
      <c r="B1" s="26"/>
      <c r="C1" s="28" t="s">
        <v>16</v>
      </c>
    </row>
    <row r="2" spans="1:3" x14ac:dyDescent="0.25">
      <c r="B2" s="27"/>
      <c r="C2" s="27"/>
    </row>
    <row r="3" spans="1:3" x14ac:dyDescent="0.25">
      <c r="A3" s="117" t="s">
        <v>1208</v>
      </c>
      <c r="B3" s="118"/>
      <c r="C3" s="27"/>
    </row>
    <row r="4" spans="1:3" x14ac:dyDescent="0.25">
      <c r="C4" s="27"/>
    </row>
    <row r="5" spans="1:3" ht="37.5" x14ac:dyDescent="0.25">
      <c r="A5" s="41" t="s">
        <v>27</v>
      </c>
      <c r="B5" s="41" t="s">
        <v>1209</v>
      </c>
      <c r="C5" s="119" t="s">
        <v>1210</v>
      </c>
    </row>
    <row r="6" spans="1:3" ht="404.25" customHeight="1" x14ac:dyDescent="0.25">
      <c r="A6" s="88" t="s">
        <v>1211</v>
      </c>
      <c r="B6" s="44" t="s">
        <v>1212</v>
      </c>
      <c r="C6" s="120" t="s">
        <v>1213</v>
      </c>
    </row>
    <row r="7" spans="1:3" ht="103.5" customHeight="1" x14ac:dyDescent="0.25">
      <c r="A7" s="88" t="s">
        <v>1214</v>
      </c>
      <c r="B7" s="44" t="s">
        <v>1215</v>
      </c>
      <c r="C7" s="120" t="s">
        <v>1216</v>
      </c>
    </row>
    <row r="8" spans="1:3" ht="75" x14ac:dyDescent="0.25">
      <c r="A8" s="88" t="s">
        <v>1217</v>
      </c>
      <c r="B8" s="44" t="s">
        <v>1218</v>
      </c>
      <c r="C8" s="120" t="s">
        <v>1219</v>
      </c>
    </row>
    <row r="9" spans="1:3" ht="45" x14ac:dyDescent="0.25">
      <c r="A9" s="88" t="s">
        <v>1220</v>
      </c>
      <c r="B9" s="44" t="s">
        <v>1221</v>
      </c>
      <c r="C9" s="120" t="s">
        <v>1222</v>
      </c>
    </row>
    <row r="10" spans="1:3" ht="44.25" customHeight="1" x14ac:dyDescent="0.25">
      <c r="A10" s="88" t="s">
        <v>1223</v>
      </c>
      <c r="B10" s="44" t="s">
        <v>1224</v>
      </c>
      <c r="C10" s="120" t="s">
        <v>1225</v>
      </c>
    </row>
    <row r="11" spans="1:3" ht="54.75" customHeight="1" x14ac:dyDescent="0.25">
      <c r="A11" s="88" t="s">
        <v>1226</v>
      </c>
      <c r="B11" s="44" t="s">
        <v>1227</v>
      </c>
      <c r="C11" s="120" t="s">
        <v>1228</v>
      </c>
    </row>
    <row r="12" spans="1:3" ht="25.5" customHeight="1" x14ac:dyDescent="0.25">
      <c r="A12" s="88" t="s">
        <v>1229</v>
      </c>
      <c r="B12" s="44" t="s">
        <v>1230</v>
      </c>
      <c r="C12" s="120" t="s">
        <v>1231</v>
      </c>
    </row>
    <row r="13" spans="1:3" ht="79.5" customHeight="1" x14ac:dyDescent="0.25">
      <c r="A13" s="88" t="s">
        <v>1232</v>
      </c>
      <c r="B13" s="44" t="s">
        <v>1233</v>
      </c>
      <c r="C13" s="120" t="s">
        <v>1234</v>
      </c>
    </row>
    <row r="14" spans="1:3" ht="75" customHeight="1" x14ac:dyDescent="0.25">
      <c r="A14" s="88" t="s">
        <v>1235</v>
      </c>
      <c r="B14" s="44" t="s">
        <v>1236</v>
      </c>
      <c r="C14" s="120" t="s">
        <v>1237</v>
      </c>
    </row>
    <row r="15" spans="1:3" ht="35.25" customHeight="1" x14ac:dyDescent="0.25">
      <c r="A15" s="88" t="s">
        <v>1238</v>
      </c>
      <c r="B15" s="44" t="s">
        <v>1239</v>
      </c>
      <c r="C15" s="120" t="s">
        <v>1240</v>
      </c>
    </row>
    <row r="16" spans="1:3" ht="45" x14ac:dyDescent="0.25">
      <c r="A16" s="88" t="s">
        <v>1241</v>
      </c>
      <c r="B16" s="51" t="s">
        <v>1242</v>
      </c>
      <c r="C16" s="120" t="s">
        <v>1243</v>
      </c>
    </row>
    <row r="17" spans="1:3" ht="136.5" customHeight="1" x14ac:dyDescent="0.25">
      <c r="A17" s="88" t="s">
        <v>1244</v>
      </c>
      <c r="B17" s="51" t="s">
        <v>1245</v>
      </c>
      <c r="C17" s="120" t="s">
        <v>1246</v>
      </c>
    </row>
    <row r="18" spans="1:3" x14ac:dyDescent="0.25">
      <c r="A18" s="88" t="s">
        <v>1247</v>
      </c>
      <c r="B18" s="51" t="s">
        <v>1248</v>
      </c>
      <c r="C18" s="120" t="s">
        <v>1249</v>
      </c>
    </row>
    <row r="19" spans="1:3" x14ac:dyDescent="0.25">
      <c r="A19" s="88" t="s">
        <v>1250</v>
      </c>
      <c r="B19" s="44" t="s">
        <v>1251</v>
      </c>
      <c r="C19" s="30"/>
    </row>
    <row r="20" spans="1:3" x14ac:dyDescent="0.25">
      <c r="A20" s="88" t="s">
        <v>1252</v>
      </c>
      <c r="B20" s="44" t="s">
        <v>1253</v>
      </c>
    </row>
    <row r="21" spans="1:3" x14ac:dyDescent="0.25">
      <c r="A21" s="88" t="s">
        <v>1254</v>
      </c>
      <c r="B21" s="44" t="s">
        <v>1255</v>
      </c>
      <c r="C21" s="30"/>
    </row>
    <row r="22" spans="1:3" x14ac:dyDescent="0.25">
      <c r="A22" s="88" t="s">
        <v>1256</v>
      </c>
      <c r="B22"/>
    </row>
    <row r="23" spans="1:3" outlineLevel="1" x14ac:dyDescent="0.25">
      <c r="A23" s="88" t="s">
        <v>1257</v>
      </c>
      <c r="B23" s="121" t="s">
        <v>1258</v>
      </c>
      <c r="C23" s="120" t="s">
        <v>1259</v>
      </c>
    </row>
    <row r="24" spans="1:3" ht="75" outlineLevel="1" x14ac:dyDescent="0.25">
      <c r="A24" s="88" t="s">
        <v>1260</v>
      </c>
      <c r="B24" s="110" t="s">
        <v>1261</v>
      </c>
      <c r="C24" s="120" t="s">
        <v>1262</v>
      </c>
    </row>
    <row r="25" spans="1:3" ht="30" outlineLevel="1" x14ac:dyDescent="0.25">
      <c r="A25" s="88" t="s">
        <v>1263</v>
      </c>
      <c r="B25" s="110" t="s">
        <v>1264</v>
      </c>
      <c r="C25" s="120" t="s">
        <v>1265</v>
      </c>
    </row>
    <row r="26" spans="1:3" outlineLevel="1" x14ac:dyDescent="0.25">
      <c r="A26" s="88" t="s">
        <v>1266</v>
      </c>
      <c r="B26" s="110"/>
      <c r="C26" s="30"/>
    </row>
    <row r="27" spans="1:3" outlineLevel="1" x14ac:dyDescent="0.25">
      <c r="A27" s="88" t="s">
        <v>1267</v>
      </c>
      <c r="B27" s="110"/>
      <c r="C27" s="30"/>
    </row>
    <row r="28" spans="1:3" ht="18.75" outlineLevel="1" x14ac:dyDescent="0.25">
      <c r="A28" s="41"/>
      <c r="B28" s="41" t="s">
        <v>1268</v>
      </c>
      <c r="C28" s="119" t="s">
        <v>1210</v>
      </c>
    </row>
    <row r="29" spans="1:3" outlineLevel="1" x14ac:dyDescent="0.25">
      <c r="A29" s="88" t="s">
        <v>1269</v>
      </c>
      <c r="B29" s="44" t="s">
        <v>1251</v>
      </c>
      <c r="C29" s="30"/>
    </row>
    <row r="30" spans="1:3" outlineLevel="1" x14ac:dyDescent="0.25">
      <c r="A30" s="88" t="s">
        <v>1270</v>
      </c>
      <c r="B30" s="44" t="s">
        <v>1253</v>
      </c>
      <c r="C30" s="30"/>
    </row>
    <row r="31" spans="1:3" outlineLevel="1" x14ac:dyDescent="0.25">
      <c r="A31" s="88" t="s">
        <v>1271</v>
      </c>
      <c r="B31" s="44" t="s">
        <v>1255</v>
      </c>
      <c r="C31" s="30"/>
    </row>
    <row r="32" spans="1:3" outlineLevel="1" x14ac:dyDescent="0.25">
      <c r="A32" s="88" t="s">
        <v>1272</v>
      </c>
      <c r="B32" s="110"/>
      <c r="C32" s="30"/>
    </row>
    <row r="33" spans="1:3" outlineLevel="1" x14ac:dyDescent="0.25">
      <c r="A33" s="88" t="s">
        <v>1273</v>
      </c>
      <c r="B33" s="110"/>
      <c r="C33" s="30"/>
    </row>
    <row r="34" spans="1:3" outlineLevel="1" x14ac:dyDescent="0.25">
      <c r="A34" s="88" t="s">
        <v>1274</v>
      </c>
      <c r="B34" s="110"/>
      <c r="C34" s="30"/>
    </row>
    <row r="35" spans="1:3" outlineLevel="1" x14ac:dyDescent="0.25">
      <c r="A35" s="88" t="s">
        <v>1275</v>
      </c>
      <c r="B35" s="110"/>
      <c r="C35" s="30"/>
    </row>
    <row r="36" spans="1:3" outlineLevel="1" x14ac:dyDescent="0.25">
      <c r="A36" s="88" t="s">
        <v>1276</v>
      </c>
      <c r="B36" s="110"/>
      <c r="C36" s="30"/>
    </row>
    <row r="37" spans="1:3" outlineLevel="1" x14ac:dyDescent="0.25">
      <c r="A37" s="88" t="s">
        <v>1277</v>
      </c>
      <c r="B37" s="110"/>
      <c r="C37" s="30"/>
    </row>
    <row r="38" spans="1:3" outlineLevel="1" x14ac:dyDescent="0.25">
      <c r="A38" s="88" t="s">
        <v>1278</v>
      </c>
      <c r="B38" s="110"/>
      <c r="C38" s="30"/>
    </row>
    <row r="39" spans="1:3" outlineLevel="1" x14ac:dyDescent="0.25">
      <c r="A39" s="88" t="s">
        <v>1279</v>
      </c>
      <c r="B39" s="110"/>
      <c r="C39" s="30"/>
    </row>
    <row r="40" spans="1:3" outlineLevel="1" x14ac:dyDescent="0.25">
      <c r="A40" s="88" t="s">
        <v>1280</v>
      </c>
      <c r="B40" s="110"/>
      <c r="C40" s="30"/>
    </row>
    <row r="41" spans="1:3" outlineLevel="1" x14ac:dyDescent="0.25">
      <c r="A41" s="88" t="s">
        <v>1281</v>
      </c>
      <c r="B41" s="110"/>
      <c r="C41" s="30"/>
    </row>
    <row r="42" spans="1:3" outlineLevel="1" x14ac:dyDescent="0.25">
      <c r="A42" s="88" t="s">
        <v>1282</v>
      </c>
      <c r="B42" s="110"/>
      <c r="C42" s="30"/>
    </row>
    <row r="43" spans="1:3" outlineLevel="1" x14ac:dyDescent="0.25">
      <c r="A43" s="88" t="s">
        <v>1283</v>
      </c>
      <c r="B43" s="110"/>
      <c r="C43" s="30"/>
    </row>
    <row r="44" spans="1:3" ht="18.75" x14ac:dyDescent="0.25">
      <c r="A44" s="41"/>
      <c r="B44" s="41" t="s">
        <v>1284</v>
      </c>
      <c r="C44" s="119" t="s">
        <v>1285</v>
      </c>
    </row>
    <row r="45" spans="1:3" x14ac:dyDescent="0.25">
      <c r="A45" s="88" t="s">
        <v>1286</v>
      </c>
      <c r="B45" s="51" t="s">
        <v>1287</v>
      </c>
      <c r="C45" s="30" t="s">
        <v>69</v>
      </c>
    </row>
    <row r="46" spans="1:3" x14ac:dyDescent="0.25">
      <c r="A46" s="88" t="s">
        <v>1288</v>
      </c>
      <c r="B46" s="51" t="s">
        <v>1289</v>
      </c>
      <c r="C46" s="30" t="s">
        <v>116</v>
      </c>
    </row>
    <row r="47" spans="1:3" x14ac:dyDescent="0.25">
      <c r="A47" s="88" t="s">
        <v>1290</v>
      </c>
      <c r="B47" s="51" t="s">
        <v>1291</v>
      </c>
      <c r="C47" s="30" t="s">
        <v>1292</v>
      </c>
    </row>
    <row r="48" spans="1:3" outlineLevel="1" x14ac:dyDescent="0.25">
      <c r="A48" s="88" t="s">
        <v>1293</v>
      </c>
      <c r="B48" s="49"/>
      <c r="C48" s="30"/>
    </row>
    <row r="49" spans="1:3" outlineLevel="1" x14ac:dyDescent="0.25">
      <c r="A49" s="88" t="s">
        <v>1294</v>
      </c>
      <c r="B49" s="49"/>
      <c r="C49" s="30"/>
    </row>
    <row r="50" spans="1:3" outlineLevel="1" x14ac:dyDescent="0.25">
      <c r="A50" s="88" t="s">
        <v>1295</v>
      </c>
      <c r="B50" s="51"/>
      <c r="C50" s="30"/>
    </row>
    <row r="51" spans="1:3" ht="18.75" x14ac:dyDescent="0.25">
      <c r="A51" s="41"/>
      <c r="B51" s="41" t="s">
        <v>1296</v>
      </c>
      <c r="C51" s="119" t="s">
        <v>1210</v>
      </c>
    </row>
    <row r="52" spans="1:3" ht="249.75" customHeight="1" x14ac:dyDescent="0.25">
      <c r="A52" s="88" t="s">
        <v>1297</v>
      </c>
      <c r="B52" s="44" t="s">
        <v>1298</v>
      </c>
      <c r="C52" s="120" t="s">
        <v>1299</v>
      </c>
    </row>
    <row r="53" spans="1:3" ht="240" x14ac:dyDescent="0.25">
      <c r="A53" s="88" t="s">
        <v>1300</v>
      </c>
      <c r="B53" s="44" t="s">
        <v>1301</v>
      </c>
      <c r="C53" s="122" t="s">
        <v>1302</v>
      </c>
    </row>
    <row r="54" spans="1:3" x14ac:dyDescent="0.25">
      <c r="A54" s="88" t="s">
        <v>1303</v>
      </c>
      <c r="B54" s="49"/>
    </row>
    <row r="55" spans="1:3" x14ac:dyDescent="0.25">
      <c r="A55" s="88" t="s">
        <v>1304</v>
      </c>
      <c r="B55" s="49"/>
    </row>
    <row r="56" spans="1:3" x14ac:dyDescent="0.25">
      <c r="A56" s="88" t="s">
        <v>1305</v>
      </c>
      <c r="B56" s="49"/>
    </row>
    <row r="57" spans="1:3" x14ac:dyDescent="0.25">
      <c r="A57" s="88" t="s">
        <v>1306</v>
      </c>
      <c r="B57" s="49"/>
    </row>
    <row r="58" spans="1:3" ht="94.5" x14ac:dyDescent="0.25">
      <c r="B58" s="123" t="s">
        <v>1307</v>
      </c>
    </row>
    <row r="59" spans="1:3" x14ac:dyDescent="0.25">
      <c r="B59" s="49"/>
    </row>
    <row r="60" spans="1:3" x14ac:dyDescent="0.25">
      <c r="B60" s="49"/>
    </row>
    <row r="61" spans="1:3" x14ac:dyDescent="0.25">
      <c r="B61" s="49"/>
    </row>
    <row r="62" spans="1:3" x14ac:dyDescent="0.25">
      <c r="B62" s="49"/>
    </row>
    <row r="63" spans="1:3" x14ac:dyDescent="0.25">
      <c r="B63" s="49"/>
    </row>
    <row r="64" spans="1:3"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27"/>
    </row>
    <row r="104" spans="2:2" x14ac:dyDescent="0.25">
      <c r="B104" s="27"/>
    </row>
    <row r="105" spans="2:2" x14ac:dyDescent="0.25">
      <c r="B105" s="27"/>
    </row>
    <row r="106" spans="2:2" x14ac:dyDescent="0.25">
      <c r="B106" s="27"/>
    </row>
    <row r="107" spans="2:2" x14ac:dyDescent="0.25">
      <c r="B107" s="27"/>
    </row>
    <row r="108" spans="2:2" x14ac:dyDescent="0.25">
      <c r="B108" s="27"/>
    </row>
    <row r="109" spans="2:2" x14ac:dyDescent="0.25">
      <c r="B109" s="27"/>
    </row>
    <row r="110" spans="2:2" x14ac:dyDescent="0.25">
      <c r="B110" s="27"/>
    </row>
    <row r="111" spans="2:2" x14ac:dyDescent="0.25">
      <c r="B111" s="27"/>
    </row>
    <row r="112" spans="2:2" x14ac:dyDescent="0.25">
      <c r="B112" s="27"/>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74"/>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40" spans="2:2" x14ac:dyDescent="0.25">
      <c r="B140" s="49"/>
    </row>
    <row r="141" spans="2:2" x14ac:dyDescent="0.25">
      <c r="B141" s="49"/>
    </row>
    <row r="142" spans="2:2" x14ac:dyDescent="0.25">
      <c r="B142" s="49"/>
    </row>
    <row r="147" spans="2:2" x14ac:dyDescent="0.25">
      <c r="B147" s="36"/>
    </row>
    <row r="148" spans="2:2" x14ac:dyDescent="0.25">
      <c r="B148" s="124"/>
    </row>
    <row r="154" spans="2:2" x14ac:dyDescent="0.25">
      <c r="B154" s="51"/>
    </row>
    <row r="155" spans="2:2" x14ac:dyDescent="0.25">
      <c r="B155"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265" spans="2:2" x14ac:dyDescent="0.25">
      <c r="B265" s="44"/>
    </row>
    <row r="266" spans="2:2" x14ac:dyDescent="0.25">
      <c r="B266" s="49"/>
    </row>
    <row r="267" spans="2:2" x14ac:dyDescent="0.25">
      <c r="B267" s="49"/>
    </row>
    <row r="270" spans="2:2" x14ac:dyDescent="0.25">
      <c r="B270" s="49"/>
    </row>
    <row r="286" spans="2:2" x14ac:dyDescent="0.25">
      <c r="B286" s="44"/>
    </row>
    <row r="316" spans="2:2" x14ac:dyDescent="0.25">
      <c r="B316" s="36"/>
    </row>
    <row r="317" spans="2:2" x14ac:dyDescent="0.25">
      <c r="B317"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2" spans="2:2" x14ac:dyDescent="0.25">
      <c r="B352" s="49"/>
    </row>
    <row r="353" spans="2:2" x14ac:dyDescent="0.25">
      <c r="B353" s="49"/>
    </row>
    <row r="354" spans="2:2" x14ac:dyDescent="0.25">
      <c r="B354" s="49"/>
    </row>
    <row r="355" spans="2:2" x14ac:dyDescent="0.25">
      <c r="B355" s="49"/>
    </row>
    <row r="356" spans="2:2" x14ac:dyDescent="0.25">
      <c r="B356" s="49"/>
    </row>
    <row r="358" spans="2:2" x14ac:dyDescent="0.25">
      <c r="B358" s="49"/>
    </row>
    <row r="361" spans="2:2" x14ac:dyDescent="0.25">
      <c r="B361"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6" spans="2:2" x14ac:dyDescent="0.25">
      <c r="B386" s="36"/>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0B80-C5FD-4C3B-8E45-7F9DD0D24451}">
  <sheetPr>
    <tabColor rgb="FFE36E00"/>
  </sheetPr>
  <dimension ref="A1:A174"/>
  <sheetViews>
    <sheetView zoomScale="55" zoomScaleNormal="55" workbookViewId="0">
      <selection sqref="A1:B1"/>
    </sheetView>
  </sheetViews>
  <sheetFormatPr defaultColWidth="9.140625" defaultRowHeight="15" x14ac:dyDescent="0.25"/>
  <cols>
    <col min="1" max="1" width="242" customWidth="1"/>
  </cols>
  <sheetData>
    <row r="1" spans="1:1" ht="31.5" x14ac:dyDescent="0.25">
      <c r="A1" s="26" t="s">
        <v>1308</v>
      </c>
    </row>
    <row r="3" spans="1:1" x14ac:dyDescent="0.25">
      <c r="A3" s="126"/>
    </row>
    <row r="4" spans="1:1" ht="34.5" x14ac:dyDescent="0.25">
      <c r="A4" s="127" t="s">
        <v>1309</v>
      </c>
    </row>
    <row r="5" spans="1:1" ht="34.5" x14ac:dyDescent="0.25">
      <c r="A5" s="127" t="s">
        <v>1310</v>
      </c>
    </row>
    <row r="6" spans="1:1" ht="34.5" x14ac:dyDescent="0.25">
      <c r="A6" s="127" t="s">
        <v>1311</v>
      </c>
    </row>
    <row r="7" spans="1:1" ht="17.25" x14ac:dyDescent="0.25">
      <c r="A7" s="127"/>
    </row>
    <row r="8" spans="1:1" ht="18.75" x14ac:dyDescent="0.25">
      <c r="A8" s="128" t="s">
        <v>1312</v>
      </c>
    </row>
    <row r="9" spans="1:1" ht="34.5" x14ac:dyDescent="0.3">
      <c r="A9" s="129" t="s">
        <v>1313</v>
      </c>
    </row>
    <row r="10" spans="1:1" ht="69" x14ac:dyDescent="0.25">
      <c r="A10" s="130" t="s">
        <v>1314</v>
      </c>
    </row>
    <row r="11" spans="1:1" ht="34.5" x14ac:dyDescent="0.25">
      <c r="A11" s="130" t="s">
        <v>1315</v>
      </c>
    </row>
    <row r="12" spans="1:1" ht="17.25" x14ac:dyDescent="0.25">
      <c r="A12" s="130" t="s">
        <v>1316</v>
      </c>
    </row>
    <row r="13" spans="1:1" ht="17.25" x14ac:dyDescent="0.25">
      <c r="A13" s="130" t="s">
        <v>1317</v>
      </c>
    </row>
    <row r="14" spans="1:1" ht="34.5" x14ac:dyDescent="0.25">
      <c r="A14" s="130" t="s">
        <v>1318</v>
      </c>
    </row>
    <row r="15" spans="1:1" ht="17.25" x14ac:dyDescent="0.25">
      <c r="A15" s="130"/>
    </row>
    <row r="16" spans="1:1" ht="18.75" x14ac:dyDescent="0.25">
      <c r="A16" s="128" t="s">
        <v>1319</v>
      </c>
    </row>
    <row r="17" spans="1:1" ht="17.25" x14ac:dyDescent="0.25">
      <c r="A17" s="131" t="s">
        <v>1320</v>
      </c>
    </row>
    <row r="18" spans="1:1" ht="34.5" x14ac:dyDescent="0.25">
      <c r="A18" s="132" t="s">
        <v>1321</v>
      </c>
    </row>
    <row r="19" spans="1:1" ht="34.5" x14ac:dyDescent="0.25">
      <c r="A19" s="132" t="s">
        <v>1322</v>
      </c>
    </row>
    <row r="20" spans="1:1" ht="51.75" x14ac:dyDescent="0.25">
      <c r="A20" s="132" t="s">
        <v>1323</v>
      </c>
    </row>
    <row r="21" spans="1:1" ht="86.25" x14ac:dyDescent="0.25">
      <c r="A21" s="132" t="s">
        <v>1324</v>
      </c>
    </row>
    <row r="22" spans="1:1" ht="51.75" x14ac:dyDescent="0.25">
      <c r="A22" s="132" t="s">
        <v>1325</v>
      </c>
    </row>
    <row r="23" spans="1:1" ht="34.5" x14ac:dyDescent="0.25">
      <c r="A23" s="132" t="s">
        <v>1326</v>
      </c>
    </row>
    <row r="24" spans="1:1" ht="17.25" x14ac:dyDescent="0.25">
      <c r="A24" s="132" t="s">
        <v>1327</v>
      </c>
    </row>
    <row r="25" spans="1:1" ht="17.25" x14ac:dyDescent="0.25">
      <c r="A25" s="131" t="s">
        <v>1328</v>
      </c>
    </row>
    <row r="26" spans="1:1" ht="51.75" x14ac:dyDescent="0.3">
      <c r="A26" s="133" t="s">
        <v>1329</v>
      </c>
    </row>
    <row r="27" spans="1:1" ht="17.25" x14ac:dyDescent="0.3">
      <c r="A27" s="133" t="s">
        <v>1330</v>
      </c>
    </row>
    <row r="28" spans="1:1" ht="17.25" x14ac:dyDescent="0.25">
      <c r="A28" s="131" t="s">
        <v>1331</v>
      </c>
    </row>
    <row r="29" spans="1:1" ht="34.5" x14ac:dyDescent="0.25">
      <c r="A29" s="132" t="s">
        <v>1332</v>
      </c>
    </row>
    <row r="30" spans="1:1" ht="34.5" x14ac:dyDescent="0.25">
      <c r="A30" s="132" t="s">
        <v>1333</v>
      </c>
    </row>
    <row r="31" spans="1:1" ht="34.5" x14ac:dyDescent="0.25">
      <c r="A31" s="132" t="s">
        <v>1334</v>
      </c>
    </row>
    <row r="32" spans="1:1" ht="34.5" x14ac:dyDescent="0.25">
      <c r="A32" s="132" t="s">
        <v>1335</v>
      </c>
    </row>
    <row r="33" spans="1:1" ht="17.25" x14ac:dyDescent="0.25">
      <c r="A33" s="132"/>
    </row>
    <row r="34" spans="1:1" ht="18.75" x14ac:dyDescent="0.25">
      <c r="A34" s="128" t="s">
        <v>1336</v>
      </c>
    </row>
    <row r="35" spans="1:1" ht="17.25" x14ac:dyDescent="0.25">
      <c r="A35" s="131" t="s">
        <v>1337</v>
      </c>
    </row>
    <row r="36" spans="1:1" ht="34.5" x14ac:dyDescent="0.25">
      <c r="A36" s="132" t="s">
        <v>1338</v>
      </c>
    </row>
    <row r="37" spans="1:1" ht="34.5" x14ac:dyDescent="0.25">
      <c r="A37" s="132" t="s">
        <v>1339</v>
      </c>
    </row>
    <row r="38" spans="1:1" ht="34.5" x14ac:dyDescent="0.25">
      <c r="A38" s="132" t="s">
        <v>1340</v>
      </c>
    </row>
    <row r="39" spans="1:1" ht="17.25" x14ac:dyDescent="0.25">
      <c r="A39" s="132" t="s">
        <v>1341</v>
      </c>
    </row>
    <row r="40" spans="1:1" ht="34.5" x14ac:dyDescent="0.25">
      <c r="A40" s="132" t="s">
        <v>1342</v>
      </c>
    </row>
    <row r="41" spans="1:1" ht="17.25" x14ac:dyDescent="0.25">
      <c r="A41" s="131" t="s">
        <v>1343</v>
      </c>
    </row>
    <row r="42" spans="1:1" ht="17.25" x14ac:dyDescent="0.25">
      <c r="A42" s="132" t="s">
        <v>1344</v>
      </c>
    </row>
    <row r="43" spans="1:1" ht="17.25" x14ac:dyDescent="0.3">
      <c r="A43" s="133" t="s">
        <v>1345</v>
      </c>
    </row>
    <row r="44" spans="1:1" ht="17.25" x14ac:dyDescent="0.25">
      <c r="A44" s="131" t="s">
        <v>1346</v>
      </c>
    </row>
    <row r="45" spans="1:1" ht="34.5" x14ac:dyDescent="0.3">
      <c r="A45" s="133" t="s">
        <v>1347</v>
      </c>
    </row>
    <row r="46" spans="1:1" ht="34.5" x14ac:dyDescent="0.25">
      <c r="A46" s="132" t="s">
        <v>1348</v>
      </c>
    </row>
    <row r="47" spans="1:1" ht="34.5" x14ac:dyDescent="0.25">
      <c r="A47" s="132" t="s">
        <v>1349</v>
      </c>
    </row>
    <row r="48" spans="1:1" ht="17.25" x14ac:dyDescent="0.25">
      <c r="A48" s="132" t="s">
        <v>1350</v>
      </c>
    </row>
    <row r="49" spans="1:1" ht="17.25" x14ac:dyDescent="0.3">
      <c r="A49" s="133" t="s">
        <v>1351</v>
      </c>
    </row>
    <row r="50" spans="1:1" ht="17.25" x14ac:dyDescent="0.25">
      <c r="A50" s="131" t="s">
        <v>1352</v>
      </c>
    </row>
    <row r="51" spans="1:1" ht="34.5" x14ac:dyDescent="0.3">
      <c r="A51" s="133" t="s">
        <v>1353</v>
      </c>
    </row>
    <row r="52" spans="1:1" ht="17.25" x14ac:dyDescent="0.25">
      <c r="A52" s="132" t="s">
        <v>1354</v>
      </c>
    </row>
    <row r="53" spans="1:1" ht="34.5" x14ac:dyDescent="0.3">
      <c r="A53" s="133" t="s">
        <v>1355</v>
      </c>
    </row>
    <row r="54" spans="1:1" ht="17.25" x14ac:dyDescent="0.25">
      <c r="A54" s="131" t="s">
        <v>1356</v>
      </c>
    </row>
    <row r="55" spans="1:1" ht="17.25" x14ac:dyDescent="0.3">
      <c r="A55" s="133" t="s">
        <v>1357</v>
      </c>
    </row>
    <row r="56" spans="1:1" ht="34.5" x14ac:dyDescent="0.25">
      <c r="A56" s="132" t="s">
        <v>1358</v>
      </c>
    </row>
    <row r="57" spans="1:1" ht="17.25" x14ac:dyDescent="0.25">
      <c r="A57" s="132" t="s">
        <v>1359</v>
      </c>
    </row>
    <row r="58" spans="1:1" ht="17.25" x14ac:dyDescent="0.25">
      <c r="A58" s="132" t="s">
        <v>1360</v>
      </c>
    </row>
    <row r="59" spans="1:1" ht="17.25" x14ac:dyDescent="0.25">
      <c r="A59" s="131" t="s">
        <v>1361</v>
      </c>
    </row>
    <row r="60" spans="1:1" ht="34.5" x14ac:dyDescent="0.25">
      <c r="A60" s="132" t="s">
        <v>1362</v>
      </c>
    </row>
    <row r="61" spans="1:1" ht="17.25" x14ac:dyDescent="0.25">
      <c r="A61" s="134"/>
    </row>
    <row r="62" spans="1:1" ht="18.75" x14ac:dyDescent="0.25">
      <c r="A62" s="128" t="s">
        <v>1363</v>
      </c>
    </row>
    <row r="63" spans="1:1" ht="17.25" x14ac:dyDescent="0.25">
      <c r="A63" s="131" t="s">
        <v>1364</v>
      </c>
    </row>
    <row r="64" spans="1:1" ht="34.5" x14ac:dyDescent="0.25">
      <c r="A64" s="132" t="s">
        <v>1365</v>
      </c>
    </row>
    <row r="65" spans="1:1" ht="17.25" x14ac:dyDescent="0.25">
      <c r="A65" s="132" t="s">
        <v>1366</v>
      </c>
    </row>
    <row r="66" spans="1:1" ht="34.5" x14ac:dyDescent="0.25">
      <c r="A66" s="130" t="s">
        <v>1367</v>
      </c>
    </row>
    <row r="67" spans="1:1" ht="34.5" x14ac:dyDescent="0.25">
      <c r="A67" s="130" t="s">
        <v>1368</v>
      </c>
    </row>
    <row r="68" spans="1:1" ht="34.5" x14ac:dyDescent="0.25">
      <c r="A68" s="130" t="s">
        <v>1369</v>
      </c>
    </row>
    <row r="69" spans="1:1" ht="17.25" x14ac:dyDescent="0.25">
      <c r="A69" s="135" t="s">
        <v>1370</v>
      </c>
    </row>
    <row r="70" spans="1:1" ht="51.75" x14ac:dyDescent="0.25">
      <c r="A70" s="130" t="s">
        <v>1371</v>
      </c>
    </row>
    <row r="71" spans="1:1" ht="17.25" x14ac:dyDescent="0.25">
      <c r="A71" s="130" t="s">
        <v>1372</v>
      </c>
    </row>
    <row r="72" spans="1:1" ht="17.25" x14ac:dyDescent="0.25">
      <c r="A72" s="135" t="s">
        <v>1373</v>
      </c>
    </row>
    <row r="73" spans="1:1" ht="17.25" x14ac:dyDescent="0.25">
      <c r="A73" s="130" t="s">
        <v>1374</v>
      </c>
    </row>
    <row r="74" spans="1:1" ht="17.25" x14ac:dyDescent="0.25">
      <c r="A74" s="135" t="s">
        <v>1375</v>
      </c>
    </row>
    <row r="75" spans="1:1" ht="34.5" x14ac:dyDescent="0.25">
      <c r="A75" s="130" t="s">
        <v>1376</v>
      </c>
    </row>
    <row r="76" spans="1:1" ht="17.25" x14ac:dyDescent="0.25">
      <c r="A76" s="130" t="s">
        <v>1377</v>
      </c>
    </row>
    <row r="77" spans="1:1" ht="51.75" x14ac:dyDescent="0.25">
      <c r="A77" s="130" t="s">
        <v>1378</v>
      </c>
    </row>
    <row r="78" spans="1:1" ht="17.25" x14ac:dyDescent="0.25">
      <c r="A78" s="135" t="s">
        <v>1379</v>
      </c>
    </row>
    <row r="79" spans="1:1" ht="17.25" x14ac:dyDescent="0.3">
      <c r="A79" s="129" t="s">
        <v>1380</v>
      </c>
    </row>
    <row r="80" spans="1:1" ht="17.25" x14ac:dyDescent="0.25">
      <c r="A80" s="135" t="s">
        <v>1381</v>
      </c>
    </row>
    <row r="81" spans="1:1" ht="34.5" x14ac:dyDescent="0.25">
      <c r="A81" s="130" t="s">
        <v>1382</v>
      </c>
    </row>
    <row r="82" spans="1:1" ht="34.5" x14ac:dyDescent="0.25">
      <c r="A82" s="130" t="s">
        <v>1383</v>
      </c>
    </row>
    <row r="83" spans="1:1" ht="34.5" x14ac:dyDescent="0.25">
      <c r="A83" s="130" t="s">
        <v>1384</v>
      </c>
    </row>
    <row r="84" spans="1:1" ht="34.5" x14ac:dyDescent="0.25">
      <c r="A84" s="130" t="s">
        <v>1385</v>
      </c>
    </row>
    <row r="85" spans="1:1" ht="34.5" x14ac:dyDescent="0.25">
      <c r="A85" s="130" t="s">
        <v>1386</v>
      </c>
    </row>
    <row r="86" spans="1:1" ht="17.25" x14ac:dyDescent="0.25">
      <c r="A86" s="135" t="s">
        <v>1387</v>
      </c>
    </row>
    <row r="87" spans="1:1" ht="17.25" x14ac:dyDescent="0.25">
      <c r="A87" s="130" t="s">
        <v>1388</v>
      </c>
    </row>
    <row r="88" spans="1:1" ht="34.5" x14ac:dyDescent="0.25">
      <c r="A88" s="130" t="s">
        <v>1389</v>
      </c>
    </row>
    <row r="89" spans="1:1" ht="17.25" x14ac:dyDescent="0.25">
      <c r="A89" s="135" t="s">
        <v>1390</v>
      </c>
    </row>
    <row r="90" spans="1:1" ht="34.5" x14ac:dyDescent="0.25">
      <c r="A90" s="130" t="s">
        <v>1391</v>
      </c>
    </row>
    <row r="91" spans="1:1" ht="17.25" x14ac:dyDescent="0.25">
      <c r="A91" s="135" t="s">
        <v>1392</v>
      </c>
    </row>
    <row r="92" spans="1:1" ht="17.25" x14ac:dyDescent="0.3">
      <c r="A92" s="129" t="s">
        <v>1393</v>
      </c>
    </row>
    <row r="93" spans="1:1" ht="17.25" x14ac:dyDescent="0.25">
      <c r="A93" s="130" t="s">
        <v>1394</v>
      </c>
    </row>
    <row r="94" spans="1:1" ht="17.25" x14ac:dyDescent="0.25">
      <c r="A94" s="130"/>
    </row>
    <row r="95" spans="1:1" ht="18.75" x14ac:dyDescent="0.25">
      <c r="A95" s="128" t="s">
        <v>1395</v>
      </c>
    </row>
    <row r="96" spans="1:1" ht="34.5" x14ac:dyDescent="0.3">
      <c r="A96" s="129" t="s">
        <v>1396</v>
      </c>
    </row>
    <row r="97" spans="1:1" ht="17.25" x14ac:dyDescent="0.3">
      <c r="A97" s="129" t="s">
        <v>1397</v>
      </c>
    </row>
    <row r="98" spans="1:1" ht="17.25" x14ac:dyDescent="0.25">
      <c r="A98" s="135" t="s">
        <v>1398</v>
      </c>
    </row>
    <row r="99" spans="1:1" ht="17.25" x14ac:dyDescent="0.25">
      <c r="A99" s="127" t="s">
        <v>1399</v>
      </c>
    </row>
    <row r="100" spans="1:1" ht="17.25" x14ac:dyDescent="0.25">
      <c r="A100" s="130" t="s">
        <v>1400</v>
      </c>
    </row>
    <row r="101" spans="1:1" ht="17.25" x14ac:dyDescent="0.25">
      <c r="A101" s="130" t="s">
        <v>1401</v>
      </c>
    </row>
    <row r="102" spans="1:1" ht="17.25" x14ac:dyDescent="0.25">
      <c r="A102" s="130" t="s">
        <v>1402</v>
      </c>
    </row>
    <row r="103" spans="1:1" ht="17.25" x14ac:dyDescent="0.25">
      <c r="A103" s="130" t="s">
        <v>1403</v>
      </c>
    </row>
    <row r="104" spans="1:1" ht="34.5" x14ac:dyDescent="0.25">
      <c r="A104" s="130" t="s">
        <v>1404</v>
      </c>
    </row>
    <row r="105" spans="1:1" ht="17.25" x14ac:dyDescent="0.25">
      <c r="A105" s="127" t="s">
        <v>1405</v>
      </c>
    </row>
    <row r="106" spans="1:1" ht="17.25" x14ac:dyDescent="0.25">
      <c r="A106" s="130" t="s">
        <v>1406</v>
      </c>
    </row>
    <row r="107" spans="1:1" ht="17.25" x14ac:dyDescent="0.25">
      <c r="A107" s="130" t="s">
        <v>1407</v>
      </c>
    </row>
    <row r="108" spans="1:1" ht="17.25" x14ac:dyDescent="0.25">
      <c r="A108" s="130" t="s">
        <v>1408</v>
      </c>
    </row>
    <row r="109" spans="1:1" ht="17.25" x14ac:dyDescent="0.25">
      <c r="A109" s="130" t="s">
        <v>1409</v>
      </c>
    </row>
    <row r="110" spans="1:1" ht="17.25" x14ac:dyDescent="0.25">
      <c r="A110" s="130" t="s">
        <v>1410</v>
      </c>
    </row>
    <row r="111" spans="1:1" ht="17.25" x14ac:dyDescent="0.25">
      <c r="A111" s="130" t="s">
        <v>1411</v>
      </c>
    </row>
    <row r="112" spans="1:1" ht="17.25" x14ac:dyDescent="0.25">
      <c r="A112" s="135" t="s">
        <v>1412</v>
      </c>
    </row>
    <row r="113" spans="1:1" ht="17.25" x14ac:dyDescent="0.25">
      <c r="A113" s="130" t="s">
        <v>1413</v>
      </c>
    </row>
    <row r="114" spans="1:1" ht="17.25" x14ac:dyDescent="0.25">
      <c r="A114" s="127" t="s">
        <v>1414</v>
      </c>
    </row>
    <row r="115" spans="1:1" ht="17.25" x14ac:dyDescent="0.25">
      <c r="A115" s="130" t="s">
        <v>1415</v>
      </c>
    </row>
    <row r="116" spans="1:1" ht="17.25" x14ac:dyDescent="0.25">
      <c r="A116" s="130" t="s">
        <v>1416</v>
      </c>
    </row>
    <row r="117" spans="1:1" ht="17.25" x14ac:dyDescent="0.25">
      <c r="A117" s="127" t="s">
        <v>1417</v>
      </c>
    </row>
    <row r="118" spans="1:1" ht="17.25" x14ac:dyDescent="0.25">
      <c r="A118" s="130" t="s">
        <v>1418</v>
      </c>
    </row>
    <row r="119" spans="1:1" ht="17.25" x14ac:dyDescent="0.25">
      <c r="A119" s="130" t="s">
        <v>1419</v>
      </c>
    </row>
    <row r="120" spans="1:1" ht="17.25" x14ac:dyDescent="0.25">
      <c r="A120" s="130" t="s">
        <v>1420</v>
      </c>
    </row>
    <row r="121" spans="1:1" ht="17.25" x14ac:dyDescent="0.25">
      <c r="A121" s="135" t="s">
        <v>1421</v>
      </c>
    </row>
    <row r="122" spans="1:1" ht="17.25" x14ac:dyDescent="0.25">
      <c r="A122" s="127" t="s">
        <v>1422</v>
      </c>
    </row>
    <row r="123" spans="1:1" ht="17.25" x14ac:dyDescent="0.25">
      <c r="A123" s="127" t="s">
        <v>1423</v>
      </c>
    </row>
    <row r="124" spans="1:1" ht="17.25" x14ac:dyDescent="0.25">
      <c r="A124" s="130" t="s">
        <v>1424</v>
      </c>
    </row>
    <row r="125" spans="1:1" ht="17.25" x14ac:dyDescent="0.25">
      <c r="A125" s="130" t="s">
        <v>1425</v>
      </c>
    </row>
    <row r="126" spans="1:1" ht="17.25" x14ac:dyDescent="0.25">
      <c r="A126" s="130" t="s">
        <v>1426</v>
      </c>
    </row>
    <row r="127" spans="1:1" ht="17.25" x14ac:dyDescent="0.25">
      <c r="A127" s="130" t="s">
        <v>1427</v>
      </c>
    </row>
    <row r="128" spans="1:1" ht="17.25" x14ac:dyDescent="0.25">
      <c r="A128" s="130" t="s">
        <v>1428</v>
      </c>
    </row>
    <row r="129" spans="1:1" ht="17.25" x14ac:dyDescent="0.25">
      <c r="A129" s="135" t="s">
        <v>1429</v>
      </c>
    </row>
    <row r="130" spans="1:1" ht="34.5" x14ac:dyDescent="0.25">
      <c r="A130" s="130" t="s">
        <v>1430</v>
      </c>
    </row>
    <row r="131" spans="1:1" ht="69" x14ac:dyDescent="0.25">
      <c r="A131" s="130" t="s">
        <v>1431</v>
      </c>
    </row>
    <row r="132" spans="1:1" ht="34.5" x14ac:dyDescent="0.25">
      <c r="A132" s="130" t="s">
        <v>1432</v>
      </c>
    </row>
    <row r="133" spans="1:1" ht="17.25" x14ac:dyDescent="0.25">
      <c r="A133" s="135" t="s">
        <v>1433</v>
      </c>
    </row>
    <row r="134" spans="1:1" ht="34.5" x14ac:dyDescent="0.25">
      <c r="A134" s="127" t="s">
        <v>1434</v>
      </c>
    </row>
    <row r="135" spans="1:1" ht="17.25" x14ac:dyDescent="0.25">
      <c r="A135" s="127"/>
    </row>
    <row r="136" spans="1:1" ht="18.75" x14ac:dyDescent="0.25">
      <c r="A136" s="128" t="s">
        <v>1435</v>
      </c>
    </row>
    <row r="137" spans="1:1" ht="17.25" x14ac:dyDescent="0.25">
      <c r="A137" s="130" t="s">
        <v>1436</v>
      </c>
    </row>
    <row r="138" spans="1:1" ht="34.5" x14ac:dyDescent="0.25">
      <c r="A138" s="132" t="s">
        <v>1437</v>
      </c>
    </row>
    <row r="139" spans="1:1" ht="34.5" x14ac:dyDescent="0.25">
      <c r="A139" s="132" t="s">
        <v>1438</v>
      </c>
    </row>
    <row r="140" spans="1:1" ht="17.25" x14ac:dyDescent="0.25">
      <c r="A140" s="131" t="s">
        <v>1439</v>
      </c>
    </row>
    <row r="141" spans="1:1" ht="17.25" x14ac:dyDescent="0.25">
      <c r="A141" s="136" t="s">
        <v>1440</v>
      </c>
    </row>
    <row r="142" spans="1:1" ht="34.5" x14ac:dyDescent="0.3">
      <c r="A142" s="133" t="s">
        <v>1441</v>
      </c>
    </row>
    <row r="143" spans="1:1" ht="17.25" x14ac:dyDescent="0.25">
      <c r="A143" s="132" t="s">
        <v>1442</v>
      </c>
    </row>
    <row r="144" spans="1:1" ht="17.25" x14ac:dyDescent="0.25">
      <c r="A144" s="132" t="s">
        <v>1443</v>
      </c>
    </row>
    <row r="145" spans="1:1" ht="17.25" x14ac:dyDescent="0.25">
      <c r="A145" s="136" t="s">
        <v>1444</v>
      </c>
    </row>
    <row r="146" spans="1:1" ht="17.25" x14ac:dyDescent="0.25">
      <c r="A146" s="131" t="s">
        <v>1445</v>
      </c>
    </row>
    <row r="147" spans="1:1" ht="17.25" x14ac:dyDescent="0.25">
      <c r="A147" s="136" t="s">
        <v>1446</v>
      </c>
    </row>
    <row r="148" spans="1:1" ht="17.25" x14ac:dyDescent="0.25">
      <c r="A148" s="132" t="s">
        <v>1447</v>
      </c>
    </row>
    <row r="149" spans="1:1" ht="17.25" x14ac:dyDescent="0.25">
      <c r="A149" s="132" t="s">
        <v>1448</v>
      </c>
    </row>
    <row r="150" spans="1:1" ht="17.25" x14ac:dyDescent="0.25">
      <c r="A150" s="132" t="s">
        <v>1449</v>
      </c>
    </row>
    <row r="151" spans="1:1" ht="34.5" x14ac:dyDescent="0.25">
      <c r="A151" s="136" t="s">
        <v>1450</v>
      </c>
    </row>
    <row r="152" spans="1:1" ht="17.25" x14ac:dyDescent="0.25">
      <c r="A152" s="131" t="s">
        <v>1451</v>
      </c>
    </row>
    <row r="153" spans="1:1" ht="17.25" x14ac:dyDescent="0.25">
      <c r="A153" s="132" t="s">
        <v>1452</v>
      </c>
    </row>
    <row r="154" spans="1:1" ht="17.25" x14ac:dyDescent="0.25">
      <c r="A154" s="132" t="s">
        <v>1453</v>
      </c>
    </row>
    <row r="155" spans="1:1" ht="17.25" x14ac:dyDescent="0.25">
      <c r="A155" s="132" t="s">
        <v>1454</v>
      </c>
    </row>
    <row r="156" spans="1:1" ht="17.25" x14ac:dyDescent="0.25">
      <c r="A156" s="132" t="s">
        <v>1455</v>
      </c>
    </row>
    <row r="157" spans="1:1" ht="34.5" x14ac:dyDescent="0.25">
      <c r="A157" s="132" t="s">
        <v>1456</v>
      </c>
    </row>
    <row r="158" spans="1:1" ht="34.5" x14ac:dyDescent="0.25">
      <c r="A158" s="132" t="s">
        <v>1457</v>
      </c>
    </row>
    <row r="159" spans="1:1" ht="17.25" x14ac:dyDescent="0.25">
      <c r="A159" s="131" t="s">
        <v>1458</v>
      </c>
    </row>
    <row r="160" spans="1:1" ht="34.5" x14ac:dyDescent="0.25">
      <c r="A160" s="132" t="s">
        <v>1459</v>
      </c>
    </row>
    <row r="161" spans="1:1" ht="34.5" x14ac:dyDescent="0.25">
      <c r="A161" s="132" t="s">
        <v>1460</v>
      </c>
    </row>
    <row r="162" spans="1:1" ht="17.25" x14ac:dyDescent="0.25">
      <c r="A162" s="132" t="s">
        <v>1461</v>
      </c>
    </row>
    <row r="163" spans="1:1" ht="17.25" x14ac:dyDescent="0.25">
      <c r="A163" s="131" t="s">
        <v>1462</v>
      </c>
    </row>
    <row r="164" spans="1:1" ht="34.5" x14ac:dyDescent="0.3">
      <c r="A164" s="133" t="s">
        <v>1463</v>
      </c>
    </row>
    <row r="165" spans="1:1" ht="34.5" x14ac:dyDescent="0.25">
      <c r="A165" s="132" t="s">
        <v>1464</v>
      </c>
    </row>
    <row r="166" spans="1:1" ht="17.25" x14ac:dyDescent="0.25">
      <c r="A166" s="131" t="s">
        <v>1465</v>
      </c>
    </row>
    <row r="167" spans="1:1" ht="17.25" x14ac:dyDescent="0.25">
      <c r="A167" s="132" t="s">
        <v>1466</v>
      </c>
    </row>
    <row r="168" spans="1:1" ht="17.25" x14ac:dyDescent="0.25">
      <c r="A168" s="131" t="s">
        <v>1467</v>
      </c>
    </row>
    <row r="169" spans="1:1" ht="17.25" x14ac:dyDescent="0.3">
      <c r="A169" s="133" t="s">
        <v>1468</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522B-A622-49D1-84D4-A3B139D206EB}">
  <sheetPr>
    <tabColor theme="4" tint="-0.249977111117893"/>
    <pageSetUpPr fitToPage="1"/>
  </sheetPr>
  <dimension ref="A1:R467"/>
  <sheetViews>
    <sheetView showRuler="0" topLeftCell="B1" zoomScale="55" zoomScaleNormal="55" zoomScalePageLayoutView="60" workbookViewId="0">
      <selection activeCell="B1" sqref="B1"/>
    </sheetView>
  </sheetViews>
  <sheetFormatPr defaultRowHeight="12.75" x14ac:dyDescent="0.2"/>
  <cols>
    <col min="1" max="1" width="6.42578125" style="137" hidden="1" customWidth="1"/>
    <col min="2" max="2" width="21.5703125" style="140" customWidth="1"/>
    <col min="3" max="3" width="8.42578125" style="140" customWidth="1"/>
    <col min="4" max="4" width="29.5703125" style="140" customWidth="1"/>
    <col min="5" max="5" width="34.42578125" style="140" customWidth="1"/>
    <col min="6" max="6" width="26.42578125" style="140" customWidth="1"/>
    <col min="7" max="7" width="24" style="140" customWidth="1"/>
    <col min="8" max="8" width="35.28515625" style="140" bestFit="1" customWidth="1"/>
    <col min="9" max="9" width="30.140625" style="140" customWidth="1"/>
    <col min="10" max="10" width="33.42578125" style="140" customWidth="1"/>
    <col min="11" max="11" width="28.42578125" style="140" customWidth="1"/>
    <col min="12" max="12" width="26.5703125" style="140" bestFit="1" customWidth="1"/>
    <col min="13" max="13" width="26.42578125" style="140" customWidth="1"/>
    <col min="14" max="14" width="8.85546875" style="140" hidden="1" customWidth="1"/>
    <col min="15" max="15" width="0" style="140" hidden="1" customWidth="1"/>
    <col min="16" max="16" width="11" style="140" bestFit="1" customWidth="1"/>
    <col min="17" max="18" width="22.140625" style="140" bestFit="1" customWidth="1"/>
    <col min="19" max="20" width="9.140625" style="140"/>
    <col min="21" max="21" width="9.140625" style="140" customWidth="1"/>
    <col min="22" max="254" width="9.140625" style="140"/>
    <col min="255" max="255" width="11.5703125" style="140" customWidth="1"/>
    <col min="256" max="256" width="20.5703125" style="140" customWidth="1"/>
    <col min="257" max="257" width="6" style="140" customWidth="1"/>
    <col min="258" max="258" width="20.5703125" style="140" customWidth="1"/>
    <col min="259" max="259" width="20.42578125" style="140" customWidth="1"/>
    <col min="260" max="260" width="21.5703125" style="140" customWidth="1"/>
    <col min="261" max="261" width="20.5703125" style="140" customWidth="1"/>
    <col min="262" max="262" width="22.5703125" style="140" bestFit="1" customWidth="1"/>
    <col min="263" max="263" width="24.140625" style="140" customWidth="1"/>
    <col min="264" max="264" width="27.140625" style="140" customWidth="1"/>
    <col min="265" max="265" width="20.5703125" style="140" customWidth="1"/>
    <col min="266" max="266" width="20.85546875" style="140" customWidth="1"/>
    <col min="267" max="267" width="20.42578125" style="140" customWidth="1"/>
    <col min="268" max="268" width="8.85546875" style="140" customWidth="1"/>
    <col min="269" max="269" width="9.140625" style="140"/>
    <col min="270" max="270" width="11" style="140" bestFit="1" customWidth="1"/>
    <col min="271" max="510" width="9.140625" style="140"/>
    <col min="511" max="511" width="11.5703125" style="140" customWidth="1"/>
    <col min="512" max="512" width="20.5703125" style="140" customWidth="1"/>
    <col min="513" max="513" width="6" style="140" customWidth="1"/>
    <col min="514" max="514" width="20.5703125" style="140" customWidth="1"/>
    <col min="515" max="515" width="20.42578125" style="140" customWidth="1"/>
    <col min="516" max="516" width="21.5703125" style="140" customWidth="1"/>
    <col min="517" max="517" width="20.5703125" style="140" customWidth="1"/>
    <col min="518" max="518" width="22.5703125" style="140" bestFit="1" customWidth="1"/>
    <col min="519" max="519" width="24.140625" style="140" customWidth="1"/>
    <col min="520" max="520" width="27.140625" style="140" customWidth="1"/>
    <col min="521" max="521" width="20.5703125" style="140" customWidth="1"/>
    <col min="522" max="522" width="20.85546875" style="140" customWidth="1"/>
    <col min="523" max="523" width="20.42578125" style="140" customWidth="1"/>
    <col min="524" max="524" width="8.85546875" style="140" customWidth="1"/>
    <col min="525" max="525" width="9.140625" style="140"/>
    <col min="526" max="526" width="11" style="140" bestFit="1" customWidth="1"/>
    <col min="527" max="766" width="9.140625" style="140"/>
    <col min="767" max="767" width="11.5703125" style="140" customWidth="1"/>
    <col min="768" max="768" width="20.5703125" style="140" customWidth="1"/>
    <col min="769" max="769" width="6" style="140" customWidth="1"/>
    <col min="770" max="770" width="20.5703125" style="140" customWidth="1"/>
    <col min="771" max="771" width="20.42578125" style="140" customWidth="1"/>
    <col min="772" max="772" width="21.5703125" style="140" customWidth="1"/>
    <col min="773" max="773" width="20.5703125" style="140" customWidth="1"/>
    <col min="774" max="774" width="22.5703125" style="140" bestFit="1" customWidth="1"/>
    <col min="775" max="775" width="24.140625" style="140" customWidth="1"/>
    <col min="776" max="776" width="27.140625" style="140" customWidth="1"/>
    <col min="777" max="777" width="20.5703125" style="140" customWidth="1"/>
    <col min="778" max="778" width="20.85546875" style="140" customWidth="1"/>
    <col min="779" max="779" width="20.42578125" style="140" customWidth="1"/>
    <col min="780" max="780" width="8.85546875" style="140" customWidth="1"/>
    <col min="781" max="781" width="9.140625" style="140"/>
    <col min="782" max="782" width="11" style="140" bestFit="1" customWidth="1"/>
    <col min="783" max="1022" width="9.140625" style="140"/>
    <col min="1023" max="1023" width="11.5703125" style="140" customWidth="1"/>
    <col min="1024" max="1024" width="20.5703125" style="140" customWidth="1"/>
    <col min="1025" max="1025" width="6" style="140" customWidth="1"/>
    <col min="1026" max="1026" width="20.5703125" style="140" customWidth="1"/>
    <col min="1027" max="1027" width="20.42578125" style="140" customWidth="1"/>
    <col min="1028" max="1028" width="21.5703125" style="140" customWidth="1"/>
    <col min="1029" max="1029" width="20.5703125" style="140" customWidth="1"/>
    <col min="1030" max="1030" width="22.5703125" style="140" bestFit="1" customWidth="1"/>
    <col min="1031" max="1031" width="24.140625" style="140" customWidth="1"/>
    <col min="1032" max="1032" width="27.140625" style="140" customWidth="1"/>
    <col min="1033" max="1033" width="20.5703125" style="140" customWidth="1"/>
    <col min="1034" max="1034" width="20.85546875" style="140" customWidth="1"/>
    <col min="1035" max="1035" width="20.42578125" style="140" customWidth="1"/>
    <col min="1036" max="1036" width="8.85546875" style="140" customWidth="1"/>
    <col min="1037" max="1037" width="9.140625" style="140"/>
    <col min="1038" max="1038" width="11" style="140" bestFit="1" customWidth="1"/>
    <col min="1039" max="1278" width="9.140625" style="140"/>
    <col min="1279" max="1279" width="11.5703125" style="140" customWidth="1"/>
    <col min="1280" max="1280" width="20.5703125" style="140" customWidth="1"/>
    <col min="1281" max="1281" width="6" style="140" customWidth="1"/>
    <col min="1282" max="1282" width="20.5703125" style="140" customWidth="1"/>
    <col min="1283" max="1283" width="20.42578125" style="140" customWidth="1"/>
    <col min="1284" max="1284" width="21.5703125" style="140" customWidth="1"/>
    <col min="1285" max="1285" width="20.5703125" style="140" customWidth="1"/>
    <col min="1286" max="1286" width="22.5703125" style="140" bestFit="1" customWidth="1"/>
    <col min="1287" max="1287" width="24.140625" style="140" customWidth="1"/>
    <col min="1288" max="1288" width="27.140625" style="140" customWidth="1"/>
    <col min="1289" max="1289" width="20.5703125" style="140" customWidth="1"/>
    <col min="1290" max="1290" width="20.85546875" style="140" customWidth="1"/>
    <col min="1291" max="1291" width="20.42578125" style="140" customWidth="1"/>
    <col min="1292" max="1292" width="8.85546875" style="140" customWidth="1"/>
    <col min="1293" max="1293" width="9.140625" style="140"/>
    <col min="1294" max="1294" width="11" style="140" bestFit="1" customWidth="1"/>
    <col min="1295" max="1534" width="9.140625" style="140"/>
    <col min="1535" max="1535" width="11.5703125" style="140" customWidth="1"/>
    <col min="1536" max="1536" width="20.5703125" style="140" customWidth="1"/>
    <col min="1537" max="1537" width="6" style="140" customWidth="1"/>
    <col min="1538" max="1538" width="20.5703125" style="140" customWidth="1"/>
    <col min="1539" max="1539" width="20.42578125" style="140" customWidth="1"/>
    <col min="1540" max="1540" width="21.5703125" style="140" customWidth="1"/>
    <col min="1541" max="1541" width="20.5703125" style="140" customWidth="1"/>
    <col min="1542" max="1542" width="22.5703125" style="140" bestFit="1" customWidth="1"/>
    <col min="1543" max="1543" width="24.140625" style="140" customWidth="1"/>
    <col min="1544" max="1544" width="27.140625" style="140" customWidth="1"/>
    <col min="1545" max="1545" width="20.5703125" style="140" customWidth="1"/>
    <col min="1546" max="1546" width="20.85546875" style="140" customWidth="1"/>
    <col min="1547" max="1547" width="20.42578125" style="140" customWidth="1"/>
    <col min="1548" max="1548" width="8.85546875" style="140" customWidth="1"/>
    <col min="1549" max="1549" width="9.140625" style="140"/>
    <col min="1550" max="1550" width="11" style="140" bestFit="1" customWidth="1"/>
    <col min="1551" max="1790" width="9.140625" style="140"/>
    <col min="1791" max="1791" width="11.5703125" style="140" customWidth="1"/>
    <col min="1792" max="1792" width="20.5703125" style="140" customWidth="1"/>
    <col min="1793" max="1793" width="6" style="140" customWidth="1"/>
    <col min="1794" max="1794" width="20.5703125" style="140" customWidth="1"/>
    <col min="1795" max="1795" width="20.42578125" style="140" customWidth="1"/>
    <col min="1796" max="1796" width="21.5703125" style="140" customWidth="1"/>
    <col min="1797" max="1797" width="20.5703125" style="140" customWidth="1"/>
    <col min="1798" max="1798" width="22.5703125" style="140" bestFit="1" customWidth="1"/>
    <col min="1799" max="1799" width="24.140625" style="140" customWidth="1"/>
    <col min="1800" max="1800" width="27.140625" style="140" customWidth="1"/>
    <col min="1801" max="1801" width="20.5703125" style="140" customWidth="1"/>
    <col min="1802" max="1802" width="20.85546875" style="140" customWidth="1"/>
    <col min="1803" max="1803" width="20.42578125" style="140" customWidth="1"/>
    <col min="1804" max="1804" width="8.85546875" style="140" customWidth="1"/>
    <col min="1805" max="1805" width="9.140625" style="140"/>
    <col min="1806" max="1806" width="11" style="140" bestFit="1" customWidth="1"/>
    <col min="1807" max="2046" width="9.140625" style="140"/>
    <col min="2047" max="2047" width="11.5703125" style="140" customWidth="1"/>
    <col min="2048" max="2048" width="20.5703125" style="140" customWidth="1"/>
    <col min="2049" max="2049" width="6" style="140" customWidth="1"/>
    <col min="2050" max="2050" width="20.5703125" style="140" customWidth="1"/>
    <col min="2051" max="2051" width="20.42578125" style="140" customWidth="1"/>
    <col min="2052" max="2052" width="21.5703125" style="140" customWidth="1"/>
    <col min="2053" max="2053" width="20.5703125" style="140" customWidth="1"/>
    <col min="2054" max="2054" width="22.5703125" style="140" bestFit="1" customWidth="1"/>
    <col min="2055" max="2055" width="24.140625" style="140" customWidth="1"/>
    <col min="2056" max="2056" width="27.140625" style="140" customWidth="1"/>
    <col min="2057" max="2057" width="20.5703125" style="140" customWidth="1"/>
    <col min="2058" max="2058" width="20.85546875" style="140" customWidth="1"/>
    <col min="2059" max="2059" width="20.42578125" style="140" customWidth="1"/>
    <col min="2060" max="2060" width="8.85546875" style="140" customWidth="1"/>
    <col min="2061" max="2061" width="9.140625" style="140"/>
    <col min="2062" max="2062" width="11" style="140" bestFit="1" customWidth="1"/>
    <col min="2063" max="2302" width="9.140625" style="140"/>
    <col min="2303" max="2303" width="11.5703125" style="140" customWidth="1"/>
    <col min="2304" max="2304" width="20.5703125" style="140" customWidth="1"/>
    <col min="2305" max="2305" width="6" style="140" customWidth="1"/>
    <col min="2306" max="2306" width="20.5703125" style="140" customWidth="1"/>
    <col min="2307" max="2307" width="20.42578125" style="140" customWidth="1"/>
    <col min="2308" max="2308" width="21.5703125" style="140" customWidth="1"/>
    <col min="2309" max="2309" width="20.5703125" style="140" customWidth="1"/>
    <col min="2310" max="2310" width="22.5703125" style="140" bestFit="1" customWidth="1"/>
    <col min="2311" max="2311" width="24.140625" style="140" customWidth="1"/>
    <col min="2312" max="2312" width="27.140625" style="140" customWidth="1"/>
    <col min="2313" max="2313" width="20.5703125" style="140" customWidth="1"/>
    <col min="2314" max="2314" width="20.85546875" style="140" customWidth="1"/>
    <col min="2315" max="2315" width="20.42578125" style="140" customWidth="1"/>
    <col min="2316" max="2316" width="8.85546875" style="140" customWidth="1"/>
    <col min="2317" max="2317" width="9.140625" style="140"/>
    <col min="2318" max="2318" width="11" style="140" bestFit="1" customWidth="1"/>
    <col min="2319" max="2558" width="9.140625" style="140"/>
    <col min="2559" max="2559" width="11.5703125" style="140" customWidth="1"/>
    <col min="2560" max="2560" width="20.5703125" style="140" customWidth="1"/>
    <col min="2561" max="2561" width="6" style="140" customWidth="1"/>
    <col min="2562" max="2562" width="20.5703125" style="140" customWidth="1"/>
    <col min="2563" max="2563" width="20.42578125" style="140" customWidth="1"/>
    <col min="2564" max="2564" width="21.5703125" style="140" customWidth="1"/>
    <col min="2565" max="2565" width="20.5703125" style="140" customWidth="1"/>
    <col min="2566" max="2566" width="22.5703125" style="140" bestFit="1" customWidth="1"/>
    <col min="2567" max="2567" width="24.140625" style="140" customWidth="1"/>
    <col min="2568" max="2568" width="27.140625" style="140" customWidth="1"/>
    <col min="2569" max="2569" width="20.5703125" style="140" customWidth="1"/>
    <col min="2570" max="2570" width="20.85546875" style="140" customWidth="1"/>
    <col min="2571" max="2571" width="20.42578125" style="140" customWidth="1"/>
    <col min="2572" max="2572" width="8.85546875" style="140" customWidth="1"/>
    <col min="2573" max="2573" width="9.140625" style="140"/>
    <col min="2574" max="2574" width="11" style="140" bestFit="1" customWidth="1"/>
    <col min="2575" max="2814" width="9.140625" style="140"/>
    <col min="2815" max="2815" width="11.5703125" style="140" customWidth="1"/>
    <col min="2816" max="2816" width="20.5703125" style="140" customWidth="1"/>
    <col min="2817" max="2817" width="6" style="140" customWidth="1"/>
    <col min="2818" max="2818" width="20.5703125" style="140" customWidth="1"/>
    <col min="2819" max="2819" width="20.42578125" style="140" customWidth="1"/>
    <col min="2820" max="2820" width="21.5703125" style="140" customWidth="1"/>
    <col min="2821" max="2821" width="20.5703125" style="140" customWidth="1"/>
    <col min="2822" max="2822" width="22.5703125" style="140" bestFit="1" customWidth="1"/>
    <col min="2823" max="2823" width="24.140625" style="140" customWidth="1"/>
    <col min="2824" max="2824" width="27.140625" style="140" customWidth="1"/>
    <col min="2825" max="2825" width="20.5703125" style="140" customWidth="1"/>
    <col min="2826" max="2826" width="20.85546875" style="140" customWidth="1"/>
    <col min="2827" max="2827" width="20.42578125" style="140" customWidth="1"/>
    <col min="2828" max="2828" width="8.85546875" style="140" customWidth="1"/>
    <col min="2829" max="2829" width="9.140625" style="140"/>
    <col min="2830" max="2830" width="11" style="140" bestFit="1" customWidth="1"/>
    <col min="2831" max="3070" width="9.140625" style="140"/>
    <col min="3071" max="3071" width="11.5703125" style="140" customWidth="1"/>
    <col min="3072" max="3072" width="20.5703125" style="140" customWidth="1"/>
    <col min="3073" max="3073" width="6" style="140" customWidth="1"/>
    <col min="3074" max="3074" width="20.5703125" style="140" customWidth="1"/>
    <col min="3075" max="3075" width="20.42578125" style="140" customWidth="1"/>
    <col min="3076" max="3076" width="21.5703125" style="140" customWidth="1"/>
    <col min="3077" max="3077" width="20.5703125" style="140" customWidth="1"/>
    <col min="3078" max="3078" width="22.5703125" style="140" bestFit="1" customWidth="1"/>
    <col min="3079" max="3079" width="24.140625" style="140" customWidth="1"/>
    <col min="3080" max="3080" width="27.140625" style="140" customWidth="1"/>
    <col min="3081" max="3081" width="20.5703125" style="140" customWidth="1"/>
    <col min="3082" max="3082" width="20.85546875" style="140" customWidth="1"/>
    <col min="3083" max="3083" width="20.42578125" style="140" customWidth="1"/>
    <col min="3084" max="3084" width="8.85546875" style="140" customWidth="1"/>
    <col min="3085" max="3085" width="9.140625" style="140"/>
    <col min="3086" max="3086" width="11" style="140" bestFit="1" customWidth="1"/>
    <col min="3087" max="3326" width="9.140625" style="140"/>
    <col min="3327" max="3327" width="11.5703125" style="140" customWidth="1"/>
    <col min="3328" max="3328" width="20.5703125" style="140" customWidth="1"/>
    <col min="3329" max="3329" width="6" style="140" customWidth="1"/>
    <col min="3330" max="3330" width="20.5703125" style="140" customWidth="1"/>
    <col min="3331" max="3331" width="20.42578125" style="140" customWidth="1"/>
    <col min="3332" max="3332" width="21.5703125" style="140" customWidth="1"/>
    <col min="3333" max="3333" width="20.5703125" style="140" customWidth="1"/>
    <col min="3334" max="3334" width="22.5703125" style="140" bestFit="1" customWidth="1"/>
    <col min="3335" max="3335" width="24.140625" style="140" customWidth="1"/>
    <col min="3336" max="3336" width="27.140625" style="140" customWidth="1"/>
    <col min="3337" max="3337" width="20.5703125" style="140" customWidth="1"/>
    <col min="3338" max="3338" width="20.85546875" style="140" customWidth="1"/>
    <col min="3339" max="3339" width="20.42578125" style="140" customWidth="1"/>
    <col min="3340" max="3340" width="8.85546875" style="140" customWidth="1"/>
    <col min="3341" max="3341" width="9.140625" style="140"/>
    <col min="3342" max="3342" width="11" style="140" bestFit="1" customWidth="1"/>
    <col min="3343" max="3582" width="9.140625" style="140"/>
    <col min="3583" max="3583" width="11.5703125" style="140" customWidth="1"/>
    <col min="3584" max="3584" width="20.5703125" style="140" customWidth="1"/>
    <col min="3585" max="3585" width="6" style="140" customWidth="1"/>
    <col min="3586" max="3586" width="20.5703125" style="140" customWidth="1"/>
    <col min="3587" max="3587" width="20.42578125" style="140" customWidth="1"/>
    <col min="3588" max="3588" width="21.5703125" style="140" customWidth="1"/>
    <col min="3589" max="3589" width="20.5703125" style="140" customWidth="1"/>
    <col min="3590" max="3590" width="22.5703125" style="140" bestFit="1" customWidth="1"/>
    <col min="3591" max="3591" width="24.140625" style="140" customWidth="1"/>
    <col min="3592" max="3592" width="27.140625" style="140" customWidth="1"/>
    <col min="3593" max="3593" width="20.5703125" style="140" customWidth="1"/>
    <col min="3594" max="3594" width="20.85546875" style="140" customWidth="1"/>
    <col min="3595" max="3595" width="20.42578125" style="140" customWidth="1"/>
    <col min="3596" max="3596" width="8.85546875" style="140" customWidth="1"/>
    <col min="3597" max="3597" width="9.140625" style="140"/>
    <col min="3598" max="3598" width="11" style="140" bestFit="1" customWidth="1"/>
    <col min="3599" max="3838" width="9.140625" style="140"/>
    <col min="3839" max="3839" width="11.5703125" style="140" customWidth="1"/>
    <col min="3840" max="3840" width="20.5703125" style="140" customWidth="1"/>
    <col min="3841" max="3841" width="6" style="140" customWidth="1"/>
    <col min="3842" max="3842" width="20.5703125" style="140" customWidth="1"/>
    <col min="3843" max="3843" width="20.42578125" style="140" customWidth="1"/>
    <col min="3844" max="3844" width="21.5703125" style="140" customWidth="1"/>
    <col min="3845" max="3845" width="20.5703125" style="140" customWidth="1"/>
    <col min="3846" max="3846" width="22.5703125" style="140" bestFit="1" customWidth="1"/>
    <col min="3847" max="3847" width="24.140625" style="140" customWidth="1"/>
    <col min="3848" max="3848" width="27.140625" style="140" customWidth="1"/>
    <col min="3849" max="3849" width="20.5703125" style="140" customWidth="1"/>
    <col min="3850" max="3850" width="20.85546875" style="140" customWidth="1"/>
    <col min="3851" max="3851" width="20.42578125" style="140" customWidth="1"/>
    <col min="3852" max="3852" width="8.85546875" style="140" customWidth="1"/>
    <col min="3853" max="3853" width="9.140625" style="140"/>
    <col min="3854" max="3854" width="11" style="140" bestFit="1" customWidth="1"/>
    <col min="3855" max="4094" width="9.140625" style="140"/>
    <col min="4095" max="4095" width="11.5703125" style="140" customWidth="1"/>
    <col min="4096" max="4096" width="20.5703125" style="140" customWidth="1"/>
    <col min="4097" max="4097" width="6" style="140" customWidth="1"/>
    <col min="4098" max="4098" width="20.5703125" style="140" customWidth="1"/>
    <col min="4099" max="4099" width="20.42578125" style="140" customWidth="1"/>
    <col min="4100" max="4100" width="21.5703125" style="140" customWidth="1"/>
    <col min="4101" max="4101" width="20.5703125" style="140" customWidth="1"/>
    <col min="4102" max="4102" width="22.5703125" style="140" bestFit="1" customWidth="1"/>
    <col min="4103" max="4103" width="24.140625" style="140" customWidth="1"/>
    <col min="4104" max="4104" width="27.140625" style="140" customWidth="1"/>
    <col min="4105" max="4105" width="20.5703125" style="140" customWidth="1"/>
    <col min="4106" max="4106" width="20.85546875" style="140" customWidth="1"/>
    <col min="4107" max="4107" width="20.42578125" style="140" customWidth="1"/>
    <col min="4108" max="4108" width="8.85546875" style="140" customWidth="1"/>
    <col min="4109" max="4109" width="9.140625" style="140"/>
    <col min="4110" max="4110" width="11" style="140" bestFit="1" customWidth="1"/>
    <col min="4111" max="4350" width="9.140625" style="140"/>
    <col min="4351" max="4351" width="11.5703125" style="140" customWidth="1"/>
    <col min="4352" max="4352" width="20.5703125" style="140" customWidth="1"/>
    <col min="4353" max="4353" width="6" style="140" customWidth="1"/>
    <col min="4354" max="4354" width="20.5703125" style="140" customWidth="1"/>
    <col min="4355" max="4355" width="20.42578125" style="140" customWidth="1"/>
    <col min="4356" max="4356" width="21.5703125" style="140" customWidth="1"/>
    <col min="4357" max="4357" width="20.5703125" style="140" customWidth="1"/>
    <col min="4358" max="4358" width="22.5703125" style="140" bestFit="1" customWidth="1"/>
    <col min="4359" max="4359" width="24.140625" style="140" customWidth="1"/>
    <col min="4360" max="4360" width="27.140625" style="140" customWidth="1"/>
    <col min="4361" max="4361" width="20.5703125" style="140" customWidth="1"/>
    <col min="4362" max="4362" width="20.85546875" style="140" customWidth="1"/>
    <col min="4363" max="4363" width="20.42578125" style="140" customWidth="1"/>
    <col min="4364" max="4364" width="8.85546875" style="140" customWidth="1"/>
    <col min="4365" max="4365" width="9.140625" style="140"/>
    <col min="4366" max="4366" width="11" style="140" bestFit="1" customWidth="1"/>
    <col min="4367" max="4606" width="9.140625" style="140"/>
    <col min="4607" max="4607" width="11.5703125" style="140" customWidth="1"/>
    <col min="4608" max="4608" width="20.5703125" style="140" customWidth="1"/>
    <col min="4609" max="4609" width="6" style="140" customWidth="1"/>
    <col min="4610" max="4610" width="20.5703125" style="140" customWidth="1"/>
    <col min="4611" max="4611" width="20.42578125" style="140" customWidth="1"/>
    <col min="4612" max="4612" width="21.5703125" style="140" customWidth="1"/>
    <col min="4613" max="4613" width="20.5703125" style="140" customWidth="1"/>
    <col min="4614" max="4614" width="22.5703125" style="140" bestFit="1" customWidth="1"/>
    <col min="4615" max="4615" width="24.140625" style="140" customWidth="1"/>
    <col min="4616" max="4616" width="27.140625" style="140" customWidth="1"/>
    <col min="4617" max="4617" width="20.5703125" style="140" customWidth="1"/>
    <col min="4618" max="4618" width="20.85546875" style="140" customWidth="1"/>
    <col min="4619" max="4619" width="20.42578125" style="140" customWidth="1"/>
    <col min="4620" max="4620" width="8.85546875" style="140" customWidth="1"/>
    <col min="4621" max="4621" width="9.140625" style="140"/>
    <col min="4622" max="4622" width="11" style="140" bestFit="1" customWidth="1"/>
    <col min="4623" max="4862" width="9.140625" style="140"/>
    <col min="4863" max="4863" width="11.5703125" style="140" customWidth="1"/>
    <col min="4864" max="4864" width="20.5703125" style="140" customWidth="1"/>
    <col min="4865" max="4865" width="6" style="140" customWidth="1"/>
    <col min="4866" max="4866" width="20.5703125" style="140" customWidth="1"/>
    <col min="4867" max="4867" width="20.42578125" style="140" customWidth="1"/>
    <col min="4868" max="4868" width="21.5703125" style="140" customWidth="1"/>
    <col min="4869" max="4869" width="20.5703125" style="140" customWidth="1"/>
    <col min="4870" max="4870" width="22.5703125" style="140" bestFit="1" customWidth="1"/>
    <col min="4871" max="4871" width="24.140625" style="140" customWidth="1"/>
    <col min="4872" max="4872" width="27.140625" style="140" customWidth="1"/>
    <col min="4873" max="4873" width="20.5703125" style="140" customWidth="1"/>
    <col min="4874" max="4874" width="20.85546875" style="140" customWidth="1"/>
    <col min="4875" max="4875" width="20.42578125" style="140" customWidth="1"/>
    <col min="4876" max="4876" width="8.85546875" style="140" customWidth="1"/>
    <col min="4877" max="4877" width="9.140625" style="140"/>
    <col min="4878" max="4878" width="11" style="140" bestFit="1" customWidth="1"/>
    <col min="4879" max="5118" width="9.140625" style="140"/>
    <col min="5119" max="5119" width="11.5703125" style="140" customWidth="1"/>
    <col min="5120" max="5120" width="20.5703125" style="140" customWidth="1"/>
    <col min="5121" max="5121" width="6" style="140" customWidth="1"/>
    <col min="5122" max="5122" width="20.5703125" style="140" customWidth="1"/>
    <col min="5123" max="5123" width="20.42578125" style="140" customWidth="1"/>
    <col min="5124" max="5124" width="21.5703125" style="140" customWidth="1"/>
    <col min="5125" max="5125" width="20.5703125" style="140" customWidth="1"/>
    <col min="5126" max="5126" width="22.5703125" style="140" bestFit="1" customWidth="1"/>
    <col min="5127" max="5127" width="24.140625" style="140" customWidth="1"/>
    <col min="5128" max="5128" width="27.140625" style="140" customWidth="1"/>
    <col min="5129" max="5129" width="20.5703125" style="140" customWidth="1"/>
    <col min="5130" max="5130" width="20.85546875" style="140" customWidth="1"/>
    <col min="5131" max="5131" width="20.42578125" style="140" customWidth="1"/>
    <col min="5132" max="5132" width="8.85546875" style="140" customWidth="1"/>
    <col min="5133" max="5133" width="9.140625" style="140"/>
    <col min="5134" max="5134" width="11" style="140" bestFit="1" customWidth="1"/>
    <col min="5135" max="5374" width="9.140625" style="140"/>
    <col min="5375" max="5375" width="11.5703125" style="140" customWidth="1"/>
    <col min="5376" max="5376" width="20.5703125" style="140" customWidth="1"/>
    <col min="5377" max="5377" width="6" style="140" customWidth="1"/>
    <col min="5378" max="5378" width="20.5703125" style="140" customWidth="1"/>
    <col min="5379" max="5379" width="20.42578125" style="140" customWidth="1"/>
    <col min="5380" max="5380" width="21.5703125" style="140" customWidth="1"/>
    <col min="5381" max="5381" width="20.5703125" style="140" customWidth="1"/>
    <col min="5382" max="5382" width="22.5703125" style="140" bestFit="1" customWidth="1"/>
    <col min="5383" max="5383" width="24.140625" style="140" customWidth="1"/>
    <col min="5384" max="5384" width="27.140625" style="140" customWidth="1"/>
    <col min="5385" max="5385" width="20.5703125" style="140" customWidth="1"/>
    <col min="5386" max="5386" width="20.85546875" style="140" customWidth="1"/>
    <col min="5387" max="5387" width="20.42578125" style="140" customWidth="1"/>
    <col min="5388" max="5388" width="8.85546875" style="140" customWidth="1"/>
    <col min="5389" max="5389" width="9.140625" style="140"/>
    <col min="5390" max="5390" width="11" style="140" bestFit="1" customWidth="1"/>
    <col min="5391" max="5630" width="9.140625" style="140"/>
    <col min="5631" max="5631" width="11.5703125" style="140" customWidth="1"/>
    <col min="5632" max="5632" width="20.5703125" style="140" customWidth="1"/>
    <col min="5633" max="5633" width="6" style="140" customWidth="1"/>
    <col min="5634" max="5634" width="20.5703125" style="140" customWidth="1"/>
    <col min="5635" max="5635" width="20.42578125" style="140" customWidth="1"/>
    <col min="5636" max="5636" width="21.5703125" style="140" customWidth="1"/>
    <col min="5637" max="5637" width="20.5703125" style="140" customWidth="1"/>
    <col min="5638" max="5638" width="22.5703125" style="140" bestFit="1" customWidth="1"/>
    <col min="5639" max="5639" width="24.140625" style="140" customWidth="1"/>
    <col min="5640" max="5640" width="27.140625" style="140" customWidth="1"/>
    <col min="5641" max="5641" width="20.5703125" style="140" customWidth="1"/>
    <col min="5642" max="5642" width="20.85546875" style="140" customWidth="1"/>
    <col min="5643" max="5643" width="20.42578125" style="140" customWidth="1"/>
    <col min="5644" max="5644" width="8.85546875" style="140" customWidth="1"/>
    <col min="5645" max="5645" width="9.140625" style="140"/>
    <col min="5646" max="5646" width="11" style="140" bestFit="1" customWidth="1"/>
    <col min="5647" max="5886" width="9.140625" style="140"/>
    <col min="5887" max="5887" width="11.5703125" style="140" customWidth="1"/>
    <col min="5888" max="5888" width="20.5703125" style="140" customWidth="1"/>
    <col min="5889" max="5889" width="6" style="140" customWidth="1"/>
    <col min="5890" max="5890" width="20.5703125" style="140" customWidth="1"/>
    <col min="5891" max="5891" width="20.42578125" style="140" customWidth="1"/>
    <col min="5892" max="5892" width="21.5703125" style="140" customWidth="1"/>
    <col min="5893" max="5893" width="20.5703125" style="140" customWidth="1"/>
    <col min="5894" max="5894" width="22.5703125" style="140" bestFit="1" customWidth="1"/>
    <col min="5895" max="5895" width="24.140625" style="140" customWidth="1"/>
    <col min="5896" max="5896" width="27.140625" style="140" customWidth="1"/>
    <col min="5897" max="5897" width="20.5703125" style="140" customWidth="1"/>
    <col min="5898" max="5898" width="20.85546875" style="140" customWidth="1"/>
    <col min="5899" max="5899" width="20.42578125" style="140" customWidth="1"/>
    <col min="5900" max="5900" width="8.85546875" style="140" customWidth="1"/>
    <col min="5901" max="5901" width="9.140625" style="140"/>
    <col min="5902" max="5902" width="11" style="140" bestFit="1" customWidth="1"/>
    <col min="5903" max="6142" width="9.140625" style="140"/>
    <col min="6143" max="6143" width="11.5703125" style="140" customWidth="1"/>
    <col min="6144" max="6144" width="20.5703125" style="140" customWidth="1"/>
    <col min="6145" max="6145" width="6" style="140" customWidth="1"/>
    <col min="6146" max="6146" width="20.5703125" style="140" customWidth="1"/>
    <col min="6147" max="6147" width="20.42578125" style="140" customWidth="1"/>
    <col min="6148" max="6148" width="21.5703125" style="140" customWidth="1"/>
    <col min="6149" max="6149" width="20.5703125" style="140" customWidth="1"/>
    <col min="6150" max="6150" width="22.5703125" style="140" bestFit="1" customWidth="1"/>
    <col min="6151" max="6151" width="24.140625" style="140" customWidth="1"/>
    <col min="6152" max="6152" width="27.140625" style="140" customWidth="1"/>
    <col min="6153" max="6153" width="20.5703125" style="140" customWidth="1"/>
    <col min="6154" max="6154" width="20.85546875" style="140" customWidth="1"/>
    <col min="6155" max="6155" width="20.42578125" style="140" customWidth="1"/>
    <col min="6156" max="6156" width="8.85546875" style="140" customWidth="1"/>
    <col min="6157" max="6157" width="9.140625" style="140"/>
    <col min="6158" max="6158" width="11" style="140" bestFit="1" customWidth="1"/>
    <col min="6159" max="6398" width="9.140625" style="140"/>
    <col min="6399" max="6399" width="11.5703125" style="140" customWidth="1"/>
    <col min="6400" max="6400" width="20.5703125" style="140" customWidth="1"/>
    <col min="6401" max="6401" width="6" style="140" customWidth="1"/>
    <col min="6402" max="6402" width="20.5703125" style="140" customWidth="1"/>
    <col min="6403" max="6403" width="20.42578125" style="140" customWidth="1"/>
    <col min="6404" max="6404" width="21.5703125" style="140" customWidth="1"/>
    <col min="6405" max="6405" width="20.5703125" style="140" customWidth="1"/>
    <col min="6406" max="6406" width="22.5703125" style="140" bestFit="1" customWidth="1"/>
    <col min="6407" max="6407" width="24.140625" style="140" customWidth="1"/>
    <col min="6408" max="6408" width="27.140625" style="140" customWidth="1"/>
    <col min="6409" max="6409" width="20.5703125" style="140" customWidth="1"/>
    <col min="6410" max="6410" width="20.85546875" style="140" customWidth="1"/>
    <col min="6411" max="6411" width="20.42578125" style="140" customWidth="1"/>
    <col min="6412" max="6412" width="8.85546875" style="140" customWidth="1"/>
    <col min="6413" max="6413" width="9.140625" style="140"/>
    <col min="6414" max="6414" width="11" style="140" bestFit="1" customWidth="1"/>
    <col min="6415" max="6654" width="9.140625" style="140"/>
    <col min="6655" max="6655" width="11.5703125" style="140" customWidth="1"/>
    <col min="6656" max="6656" width="20.5703125" style="140" customWidth="1"/>
    <col min="6657" max="6657" width="6" style="140" customWidth="1"/>
    <col min="6658" max="6658" width="20.5703125" style="140" customWidth="1"/>
    <col min="6659" max="6659" width="20.42578125" style="140" customWidth="1"/>
    <col min="6660" max="6660" width="21.5703125" style="140" customWidth="1"/>
    <col min="6661" max="6661" width="20.5703125" style="140" customWidth="1"/>
    <col min="6662" max="6662" width="22.5703125" style="140" bestFit="1" customWidth="1"/>
    <col min="6663" max="6663" width="24.140625" style="140" customWidth="1"/>
    <col min="6664" max="6664" width="27.140625" style="140" customWidth="1"/>
    <col min="6665" max="6665" width="20.5703125" style="140" customWidth="1"/>
    <col min="6666" max="6666" width="20.85546875" style="140" customWidth="1"/>
    <col min="6667" max="6667" width="20.42578125" style="140" customWidth="1"/>
    <col min="6668" max="6668" width="8.85546875" style="140" customWidth="1"/>
    <col min="6669" max="6669" width="9.140625" style="140"/>
    <col min="6670" max="6670" width="11" style="140" bestFit="1" customWidth="1"/>
    <col min="6671" max="6910" width="9.140625" style="140"/>
    <col min="6911" max="6911" width="11.5703125" style="140" customWidth="1"/>
    <col min="6912" max="6912" width="20.5703125" style="140" customWidth="1"/>
    <col min="6913" max="6913" width="6" style="140" customWidth="1"/>
    <col min="6914" max="6914" width="20.5703125" style="140" customWidth="1"/>
    <col min="6915" max="6915" width="20.42578125" style="140" customWidth="1"/>
    <col min="6916" max="6916" width="21.5703125" style="140" customWidth="1"/>
    <col min="6917" max="6917" width="20.5703125" style="140" customWidth="1"/>
    <col min="6918" max="6918" width="22.5703125" style="140" bestFit="1" customWidth="1"/>
    <col min="6919" max="6919" width="24.140625" style="140" customWidth="1"/>
    <col min="6920" max="6920" width="27.140625" style="140" customWidth="1"/>
    <col min="6921" max="6921" width="20.5703125" style="140" customWidth="1"/>
    <col min="6922" max="6922" width="20.85546875" style="140" customWidth="1"/>
    <col min="6923" max="6923" width="20.42578125" style="140" customWidth="1"/>
    <col min="6924" max="6924" width="8.85546875" style="140" customWidth="1"/>
    <col min="6925" max="6925" width="9.140625" style="140"/>
    <col min="6926" max="6926" width="11" style="140" bestFit="1" customWidth="1"/>
    <col min="6927" max="7166" width="9.140625" style="140"/>
    <col min="7167" max="7167" width="11.5703125" style="140" customWidth="1"/>
    <col min="7168" max="7168" width="20.5703125" style="140" customWidth="1"/>
    <col min="7169" max="7169" width="6" style="140" customWidth="1"/>
    <col min="7170" max="7170" width="20.5703125" style="140" customWidth="1"/>
    <col min="7171" max="7171" width="20.42578125" style="140" customWidth="1"/>
    <col min="7172" max="7172" width="21.5703125" style="140" customWidth="1"/>
    <col min="7173" max="7173" width="20.5703125" style="140" customWidth="1"/>
    <col min="7174" max="7174" width="22.5703125" style="140" bestFit="1" customWidth="1"/>
    <col min="7175" max="7175" width="24.140625" style="140" customWidth="1"/>
    <col min="7176" max="7176" width="27.140625" style="140" customWidth="1"/>
    <col min="7177" max="7177" width="20.5703125" style="140" customWidth="1"/>
    <col min="7178" max="7178" width="20.85546875" style="140" customWidth="1"/>
    <col min="7179" max="7179" width="20.42578125" style="140" customWidth="1"/>
    <col min="7180" max="7180" width="8.85546875" style="140" customWidth="1"/>
    <col min="7181" max="7181" width="9.140625" style="140"/>
    <col min="7182" max="7182" width="11" style="140" bestFit="1" customWidth="1"/>
    <col min="7183" max="7422" width="9.140625" style="140"/>
    <col min="7423" max="7423" width="11.5703125" style="140" customWidth="1"/>
    <col min="7424" max="7424" width="20.5703125" style="140" customWidth="1"/>
    <col min="7425" max="7425" width="6" style="140" customWidth="1"/>
    <col min="7426" max="7426" width="20.5703125" style="140" customWidth="1"/>
    <col min="7427" max="7427" width="20.42578125" style="140" customWidth="1"/>
    <col min="7428" max="7428" width="21.5703125" style="140" customWidth="1"/>
    <col min="7429" max="7429" width="20.5703125" style="140" customWidth="1"/>
    <col min="7430" max="7430" width="22.5703125" style="140" bestFit="1" customWidth="1"/>
    <col min="7431" max="7431" width="24.140625" style="140" customWidth="1"/>
    <col min="7432" max="7432" width="27.140625" style="140" customWidth="1"/>
    <col min="7433" max="7433" width="20.5703125" style="140" customWidth="1"/>
    <col min="7434" max="7434" width="20.85546875" style="140" customWidth="1"/>
    <col min="7435" max="7435" width="20.42578125" style="140" customWidth="1"/>
    <col min="7436" max="7436" width="8.85546875" style="140" customWidth="1"/>
    <col min="7437" max="7437" width="9.140625" style="140"/>
    <col min="7438" max="7438" width="11" style="140" bestFit="1" customWidth="1"/>
    <col min="7439" max="7678" width="9.140625" style="140"/>
    <col min="7679" max="7679" width="11.5703125" style="140" customWidth="1"/>
    <col min="7680" max="7680" width="20.5703125" style="140" customWidth="1"/>
    <col min="7681" max="7681" width="6" style="140" customWidth="1"/>
    <col min="7682" max="7682" width="20.5703125" style="140" customWidth="1"/>
    <col min="7683" max="7683" width="20.42578125" style="140" customWidth="1"/>
    <col min="7684" max="7684" width="21.5703125" style="140" customWidth="1"/>
    <col min="7685" max="7685" width="20.5703125" style="140" customWidth="1"/>
    <col min="7686" max="7686" width="22.5703125" style="140" bestFit="1" customWidth="1"/>
    <col min="7687" max="7687" width="24.140625" style="140" customWidth="1"/>
    <col min="7688" max="7688" width="27.140625" style="140" customWidth="1"/>
    <col min="7689" max="7689" width="20.5703125" style="140" customWidth="1"/>
    <col min="7690" max="7690" width="20.85546875" style="140" customWidth="1"/>
    <col min="7691" max="7691" width="20.42578125" style="140" customWidth="1"/>
    <col min="7692" max="7692" width="8.85546875" style="140" customWidth="1"/>
    <col min="7693" max="7693" width="9.140625" style="140"/>
    <col min="7694" max="7694" width="11" style="140" bestFit="1" customWidth="1"/>
    <col min="7695" max="7934" width="9.140625" style="140"/>
    <col min="7935" max="7935" width="11.5703125" style="140" customWidth="1"/>
    <col min="7936" max="7936" width="20.5703125" style="140" customWidth="1"/>
    <col min="7937" max="7937" width="6" style="140" customWidth="1"/>
    <col min="7938" max="7938" width="20.5703125" style="140" customWidth="1"/>
    <col min="7939" max="7939" width="20.42578125" style="140" customWidth="1"/>
    <col min="7940" max="7940" width="21.5703125" style="140" customWidth="1"/>
    <col min="7941" max="7941" width="20.5703125" style="140" customWidth="1"/>
    <col min="7942" max="7942" width="22.5703125" style="140" bestFit="1" customWidth="1"/>
    <col min="7943" max="7943" width="24.140625" style="140" customWidth="1"/>
    <col min="7944" max="7944" width="27.140625" style="140" customWidth="1"/>
    <col min="7945" max="7945" width="20.5703125" style="140" customWidth="1"/>
    <col min="7946" max="7946" width="20.85546875" style="140" customWidth="1"/>
    <col min="7947" max="7947" width="20.42578125" style="140" customWidth="1"/>
    <col min="7948" max="7948" width="8.85546875" style="140" customWidth="1"/>
    <col min="7949" max="7949" width="9.140625" style="140"/>
    <col min="7950" max="7950" width="11" style="140" bestFit="1" customWidth="1"/>
    <col min="7951" max="8190" width="9.140625" style="140"/>
    <col min="8191" max="8191" width="11.5703125" style="140" customWidth="1"/>
    <col min="8192" max="8192" width="20.5703125" style="140" customWidth="1"/>
    <col min="8193" max="8193" width="6" style="140" customWidth="1"/>
    <col min="8194" max="8194" width="20.5703125" style="140" customWidth="1"/>
    <col min="8195" max="8195" width="20.42578125" style="140" customWidth="1"/>
    <col min="8196" max="8196" width="21.5703125" style="140" customWidth="1"/>
    <col min="8197" max="8197" width="20.5703125" style="140" customWidth="1"/>
    <col min="8198" max="8198" width="22.5703125" style="140" bestFit="1" customWidth="1"/>
    <col min="8199" max="8199" width="24.140625" style="140" customWidth="1"/>
    <col min="8200" max="8200" width="27.140625" style="140" customWidth="1"/>
    <col min="8201" max="8201" width="20.5703125" style="140" customWidth="1"/>
    <col min="8202" max="8202" width="20.85546875" style="140" customWidth="1"/>
    <col min="8203" max="8203" width="20.42578125" style="140" customWidth="1"/>
    <col min="8204" max="8204" width="8.85546875" style="140" customWidth="1"/>
    <col min="8205" max="8205" width="9.140625" style="140"/>
    <col min="8206" max="8206" width="11" style="140" bestFit="1" customWidth="1"/>
    <col min="8207" max="8446" width="9.140625" style="140"/>
    <col min="8447" max="8447" width="11.5703125" style="140" customWidth="1"/>
    <col min="8448" max="8448" width="20.5703125" style="140" customWidth="1"/>
    <col min="8449" max="8449" width="6" style="140" customWidth="1"/>
    <col min="8450" max="8450" width="20.5703125" style="140" customWidth="1"/>
    <col min="8451" max="8451" width="20.42578125" style="140" customWidth="1"/>
    <col min="8452" max="8452" width="21.5703125" style="140" customWidth="1"/>
    <col min="8453" max="8453" width="20.5703125" style="140" customWidth="1"/>
    <col min="8454" max="8454" width="22.5703125" style="140" bestFit="1" customWidth="1"/>
    <col min="8455" max="8455" width="24.140625" style="140" customWidth="1"/>
    <col min="8456" max="8456" width="27.140625" style="140" customWidth="1"/>
    <col min="8457" max="8457" width="20.5703125" style="140" customWidth="1"/>
    <col min="8458" max="8458" width="20.85546875" style="140" customWidth="1"/>
    <col min="8459" max="8459" width="20.42578125" style="140" customWidth="1"/>
    <col min="8460" max="8460" width="8.85546875" style="140" customWidth="1"/>
    <col min="8461" max="8461" width="9.140625" style="140"/>
    <col min="8462" max="8462" width="11" style="140" bestFit="1" customWidth="1"/>
    <col min="8463" max="8702" width="9.140625" style="140"/>
    <col min="8703" max="8703" width="11.5703125" style="140" customWidth="1"/>
    <col min="8704" max="8704" width="20.5703125" style="140" customWidth="1"/>
    <col min="8705" max="8705" width="6" style="140" customWidth="1"/>
    <col min="8706" max="8706" width="20.5703125" style="140" customWidth="1"/>
    <col min="8707" max="8707" width="20.42578125" style="140" customWidth="1"/>
    <col min="8708" max="8708" width="21.5703125" style="140" customWidth="1"/>
    <col min="8709" max="8709" width="20.5703125" style="140" customWidth="1"/>
    <col min="8710" max="8710" width="22.5703125" style="140" bestFit="1" customWidth="1"/>
    <col min="8711" max="8711" width="24.140625" style="140" customWidth="1"/>
    <col min="8712" max="8712" width="27.140625" style="140" customWidth="1"/>
    <col min="8713" max="8713" width="20.5703125" style="140" customWidth="1"/>
    <col min="8714" max="8714" width="20.85546875" style="140" customWidth="1"/>
    <col min="8715" max="8715" width="20.42578125" style="140" customWidth="1"/>
    <col min="8716" max="8716" width="8.85546875" style="140" customWidth="1"/>
    <col min="8717" max="8717" width="9.140625" style="140"/>
    <col min="8718" max="8718" width="11" style="140" bestFit="1" customWidth="1"/>
    <col min="8719" max="8958" width="9.140625" style="140"/>
    <col min="8959" max="8959" width="11.5703125" style="140" customWidth="1"/>
    <col min="8960" max="8960" width="20.5703125" style="140" customWidth="1"/>
    <col min="8961" max="8961" width="6" style="140" customWidth="1"/>
    <col min="8962" max="8962" width="20.5703125" style="140" customWidth="1"/>
    <col min="8963" max="8963" width="20.42578125" style="140" customWidth="1"/>
    <col min="8964" max="8964" width="21.5703125" style="140" customWidth="1"/>
    <col min="8965" max="8965" width="20.5703125" style="140" customWidth="1"/>
    <col min="8966" max="8966" width="22.5703125" style="140" bestFit="1" customWidth="1"/>
    <col min="8967" max="8967" width="24.140625" style="140" customWidth="1"/>
    <col min="8968" max="8968" width="27.140625" style="140" customWidth="1"/>
    <col min="8969" max="8969" width="20.5703125" style="140" customWidth="1"/>
    <col min="8970" max="8970" width="20.85546875" style="140" customWidth="1"/>
    <col min="8971" max="8971" width="20.42578125" style="140" customWidth="1"/>
    <col min="8972" max="8972" width="8.85546875" style="140" customWidth="1"/>
    <col min="8973" max="8973" width="9.140625" style="140"/>
    <col min="8974" max="8974" width="11" style="140" bestFit="1" customWidth="1"/>
    <col min="8975" max="9214" width="9.140625" style="140"/>
    <col min="9215" max="9215" width="11.5703125" style="140" customWidth="1"/>
    <col min="9216" max="9216" width="20.5703125" style="140" customWidth="1"/>
    <col min="9217" max="9217" width="6" style="140" customWidth="1"/>
    <col min="9218" max="9218" width="20.5703125" style="140" customWidth="1"/>
    <col min="9219" max="9219" width="20.42578125" style="140" customWidth="1"/>
    <col min="9220" max="9220" width="21.5703125" style="140" customWidth="1"/>
    <col min="9221" max="9221" width="20.5703125" style="140" customWidth="1"/>
    <col min="9222" max="9222" width="22.5703125" style="140" bestFit="1" customWidth="1"/>
    <col min="9223" max="9223" width="24.140625" style="140" customWidth="1"/>
    <col min="9224" max="9224" width="27.140625" style="140" customWidth="1"/>
    <col min="9225" max="9225" width="20.5703125" style="140" customWidth="1"/>
    <col min="9226" max="9226" width="20.85546875" style="140" customWidth="1"/>
    <col min="9227" max="9227" width="20.42578125" style="140" customWidth="1"/>
    <col min="9228" max="9228" width="8.85546875" style="140" customWidth="1"/>
    <col min="9229" max="9229" width="9.140625" style="140"/>
    <col min="9230" max="9230" width="11" style="140" bestFit="1" customWidth="1"/>
    <col min="9231" max="9470" width="9.140625" style="140"/>
    <col min="9471" max="9471" width="11.5703125" style="140" customWidth="1"/>
    <col min="9472" max="9472" width="20.5703125" style="140" customWidth="1"/>
    <col min="9473" max="9473" width="6" style="140" customWidth="1"/>
    <col min="9474" max="9474" width="20.5703125" style="140" customWidth="1"/>
    <col min="9475" max="9475" width="20.42578125" style="140" customWidth="1"/>
    <col min="9476" max="9476" width="21.5703125" style="140" customWidth="1"/>
    <col min="9477" max="9477" width="20.5703125" style="140" customWidth="1"/>
    <col min="9478" max="9478" width="22.5703125" style="140" bestFit="1" customWidth="1"/>
    <col min="9479" max="9479" width="24.140625" style="140" customWidth="1"/>
    <col min="9480" max="9480" width="27.140625" style="140" customWidth="1"/>
    <col min="9481" max="9481" width="20.5703125" style="140" customWidth="1"/>
    <col min="9482" max="9482" width="20.85546875" style="140" customWidth="1"/>
    <col min="9483" max="9483" width="20.42578125" style="140" customWidth="1"/>
    <col min="9484" max="9484" width="8.85546875" style="140" customWidth="1"/>
    <col min="9485" max="9485" width="9.140625" style="140"/>
    <col min="9486" max="9486" width="11" style="140" bestFit="1" customWidth="1"/>
    <col min="9487" max="9726" width="9.140625" style="140"/>
    <col min="9727" max="9727" width="11.5703125" style="140" customWidth="1"/>
    <col min="9728" max="9728" width="20.5703125" style="140" customWidth="1"/>
    <col min="9729" max="9729" width="6" style="140" customWidth="1"/>
    <col min="9730" max="9730" width="20.5703125" style="140" customWidth="1"/>
    <col min="9731" max="9731" width="20.42578125" style="140" customWidth="1"/>
    <col min="9732" max="9732" width="21.5703125" style="140" customWidth="1"/>
    <col min="9733" max="9733" width="20.5703125" style="140" customWidth="1"/>
    <col min="9734" max="9734" width="22.5703125" style="140" bestFit="1" customWidth="1"/>
    <col min="9735" max="9735" width="24.140625" style="140" customWidth="1"/>
    <col min="9736" max="9736" width="27.140625" style="140" customWidth="1"/>
    <col min="9737" max="9737" width="20.5703125" style="140" customWidth="1"/>
    <col min="9738" max="9738" width="20.85546875" style="140" customWidth="1"/>
    <col min="9739" max="9739" width="20.42578125" style="140" customWidth="1"/>
    <col min="9740" max="9740" width="8.85546875" style="140" customWidth="1"/>
    <col min="9741" max="9741" width="9.140625" style="140"/>
    <col min="9742" max="9742" width="11" style="140" bestFit="1" customWidth="1"/>
    <col min="9743" max="9982" width="9.140625" style="140"/>
    <col min="9983" max="9983" width="11.5703125" style="140" customWidth="1"/>
    <col min="9984" max="9984" width="20.5703125" style="140" customWidth="1"/>
    <col min="9985" max="9985" width="6" style="140" customWidth="1"/>
    <col min="9986" max="9986" width="20.5703125" style="140" customWidth="1"/>
    <col min="9987" max="9987" width="20.42578125" style="140" customWidth="1"/>
    <col min="9988" max="9988" width="21.5703125" style="140" customWidth="1"/>
    <col min="9989" max="9989" width="20.5703125" style="140" customWidth="1"/>
    <col min="9990" max="9990" width="22.5703125" style="140" bestFit="1" customWidth="1"/>
    <col min="9991" max="9991" width="24.140625" style="140" customWidth="1"/>
    <col min="9992" max="9992" width="27.140625" style="140" customWidth="1"/>
    <col min="9993" max="9993" width="20.5703125" style="140" customWidth="1"/>
    <col min="9994" max="9994" width="20.85546875" style="140" customWidth="1"/>
    <col min="9995" max="9995" width="20.42578125" style="140" customWidth="1"/>
    <col min="9996" max="9996" width="8.85546875" style="140" customWidth="1"/>
    <col min="9997" max="9997" width="9.140625" style="140"/>
    <col min="9998" max="9998" width="11" style="140" bestFit="1" customWidth="1"/>
    <col min="9999" max="10238" width="9.140625" style="140"/>
    <col min="10239" max="10239" width="11.5703125" style="140" customWidth="1"/>
    <col min="10240" max="10240" width="20.5703125" style="140" customWidth="1"/>
    <col min="10241" max="10241" width="6" style="140" customWidth="1"/>
    <col min="10242" max="10242" width="20.5703125" style="140" customWidth="1"/>
    <col min="10243" max="10243" width="20.42578125" style="140" customWidth="1"/>
    <col min="10244" max="10244" width="21.5703125" style="140" customWidth="1"/>
    <col min="10245" max="10245" width="20.5703125" style="140" customWidth="1"/>
    <col min="10246" max="10246" width="22.5703125" style="140" bestFit="1" customWidth="1"/>
    <col min="10247" max="10247" width="24.140625" style="140" customWidth="1"/>
    <col min="10248" max="10248" width="27.140625" style="140" customWidth="1"/>
    <col min="10249" max="10249" width="20.5703125" style="140" customWidth="1"/>
    <col min="10250" max="10250" width="20.85546875" style="140" customWidth="1"/>
    <col min="10251" max="10251" width="20.42578125" style="140" customWidth="1"/>
    <col min="10252" max="10252" width="8.85546875" style="140" customWidth="1"/>
    <col min="10253" max="10253" width="9.140625" style="140"/>
    <col min="10254" max="10254" width="11" style="140" bestFit="1" customWidth="1"/>
    <col min="10255" max="10494" width="9.140625" style="140"/>
    <col min="10495" max="10495" width="11.5703125" style="140" customWidth="1"/>
    <col min="10496" max="10496" width="20.5703125" style="140" customWidth="1"/>
    <col min="10497" max="10497" width="6" style="140" customWidth="1"/>
    <col min="10498" max="10498" width="20.5703125" style="140" customWidth="1"/>
    <col min="10499" max="10499" width="20.42578125" style="140" customWidth="1"/>
    <col min="10500" max="10500" width="21.5703125" style="140" customWidth="1"/>
    <col min="10501" max="10501" width="20.5703125" style="140" customWidth="1"/>
    <col min="10502" max="10502" width="22.5703125" style="140" bestFit="1" customWidth="1"/>
    <col min="10503" max="10503" width="24.140625" style="140" customWidth="1"/>
    <col min="10504" max="10504" width="27.140625" style="140" customWidth="1"/>
    <col min="10505" max="10505" width="20.5703125" style="140" customWidth="1"/>
    <col min="10506" max="10506" width="20.85546875" style="140" customWidth="1"/>
    <col min="10507" max="10507" width="20.42578125" style="140" customWidth="1"/>
    <col min="10508" max="10508" width="8.85546875" style="140" customWidth="1"/>
    <col min="10509" max="10509" width="9.140625" style="140"/>
    <col min="10510" max="10510" width="11" style="140" bestFit="1" customWidth="1"/>
    <col min="10511" max="10750" width="9.140625" style="140"/>
    <col min="10751" max="10751" width="11.5703125" style="140" customWidth="1"/>
    <col min="10752" max="10752" width="20.5703125" style="140" customWidth="1"/>
    <col min="10753" max="10753" width="6" style="140" customWidth="1"/>
    <col min="10754" max="10754" width="20.5703125" style="140" customWidth="1"/>
    <col min="10755" max="10755" width="20.42578125" style="140" customWidth="1"/>
    <col min="10756" max="10756" width="21.5703125" style="140" customWidth="1"/>
    <col min="10757" max="10757" width="20.5703125" style="140" customWidth="1"/>
    <col min="10758" max="10758" width="22.5703125" style="140" bestFit="1" customWidth="1"/>
    <col min="10759" max="10759" width="24.140625" style="140" customWidth="1"/>
    <col min="10760" max="10760" width="27.140625" style="140" customWidth="1"/>
    <col min="10761" max="10761" width="20.5703125" style="140" customWidth="1"/>
    <col min="10762" max="10762" width="20.85546875" style="140" customWidth="1"/>
    <col min="10763" max="10763" width="20.42578125" style="140" customWidth="1"/>
    <col min="10764" max="10764" width="8.85546875" style="140" customWidth="1"/>
    <col min="10765" max="10765" width="9.140625" style="140"/>
    <col min="10766" max="10766" width="11" style="140" bestFit="1" customWidth="1"/>
    <col min="10767" max="11006" width="9.140625" style="140"/>
    <col min="11007" max="11007" width="11.5703125" style="140" customWidth="1"/>
    <col min="11008" max="11008" width="20.5703125" style="140" customWidth="1"/>
    <col min="11009" max="11009" width="6" style="140" customWidth="1"/>
    <col min="11010" max="11010" width="20.5703125" style="140" customWidth="1"/>
    <col min="11011" max="11011" width="20.42578125" style="140" customWidth="1"/>
    <col min="11012" max="11012" width="21.5703125" style="140" customWidth="1"/>
    <col min="11013" max="11013" width="20.5703125" style="140" customWidth="1"/>
    <col min="11014" max="11014" width="22.5703125" style="140" bestFit="1" customWidth="1"/>
    <col min="11015" max="11015" width="24.140625" style="140" customWidth="1"/>
    <col min="11016" max="11016" width="27.140625" style="140" customWidth="1"/>
    <col min="11017" max="11017" width="20.5703125" style="140" customWidth="1"/>
    <col min="11018" max="11018" width="20.85546875" style="140" customWidth="1"/>
    <col min="11019" max="11019" width="20.42578125" style="140" customWidth="1"/>
    <col min="11020" max="11020" width="8.85546875" style="140" customWidth="1"/>
    <col min="11021" max="11021" width="9.140625" style="140"/>
    <col min="11022" max="11022" width="11" style="140" bestFit="1" customWidth="1"/>
    <col min="11023" max="11262" width="9.140625" style="140"/>
    <col min="11263" max="11263" width="11.5703125" style="140" customWidth="1"/>
    <col min="11264" max="11264" width="20.5703125" style="140" customWidth="1"/>
    <col min="11265" max="11265" width="6" style="140" customWidth="1"/>
    <col min="11266" max="11266" width="20.5703125" style="140" customWidth="1"/>
    <col min="11267" max="11267" width="20.42578125" style="140" customWidth="1"/>
    <col min="11268" max="11268" width="21.5703125" style="140" customWidth="1"/>
    <col min="11269" max="11269" width="20.5703125" style="140" customWidth="1"/>
    <col min="11270" max="11270" width="22.5703125" style="140" bestFit="1" customWidth="1"/>
    <col min="11271" max="11271" width="24.140625" style="140" customWidth="1"/>
    <col min="11272" max="11272" width="27.140625" style="140" customWidth="1"/>
    <col min="11273" max="11273" width="20.5703125" style="140" customWidth="1"/>
    <col min="11274" max="11274" width="20.85546875" style="140" customWidth="1"/>
    <col min="11275" max="11275" width="20.42578125" style="140" customWidth="1"/>
    <col min="11276" max="11276" width="8.85546875" style="140" customWidth="1"/>
    <col min="11277" max="11277" width="9.140625" style="140"/>
    <col min="11278" max="11278" width="11" style="140" bestFit="1" customWidth="1"/>
    <col min="11279" max="11518" width="9.140625" style="140"/>
    <col min="11519" max="11519" width="11.5703125" style="140" customWidth="1"/>
    <col min="11520" max="11520" width="20.5703125" style="140" customWidth="1"/>
    <col min="11521" max="11521" width="6" style="140" customWidth="1"/>
    <col min="11522" max="11522" width="20.5703125" style="140" customWidth="1"/>
    <col min="11523" max="11523" width="20.42578125" style="140" customWidth="1"/>
    <col min="11524" max="11524" width="21.5703125" style="140" customWidth="1"/>
    <col min="11525" max="11525" width="20.5703125" style="140" customWidth="1"/>
    <col min="11526" max="11526" width="22.5703125" style="140" bestFit="1" customWidth="1"/>
    <col min="11527" max="11527" width="24.140625" style="140" customWidth="1"/>
    <col min="11528" max="11528" width="27.140625" style="140" customWidth="1"/>
    <col min="11529" max="11529" width="20.5703125" style="140" customWidth="1"/>
    <col min="11530" max="11530" width="20.85546875" style="140" customWidth="1"/>
    <col min="11531" max="11531" width="20.42578125" style="140" customWidth="1"/>
    <col min="11532" max="11532" width="8.85546875" style="140" customWidth="1"/>
    <col min="11533" max="11533" width="9.140625" style="140"/>
    <col min="11534" max="11534" width="11" style="140" bestFit="1" customWidth="1"/>
    <col min="11535" max="11774" width="9.140625" style="140"/>
    <col min="11775" max="11775" width="11.5703125" style="140" customWidth="1"/>
    <col min="11776" max="11776" width="20.5703125" style="140" customWidth="1"/>
    <col min="11777" max="11777" width="6" style="140" customWidth="1"/>
    <col min="11778" max="11778" width="20.5703125" style="140" customWidth="1"/>
    <col min="11779" max="11779" width="20.42578125" style="140" customWidth="1"/>
    <col min="11780" max="11780" width="21.5703125" style="140" customWidth="1"/>
    <col min="11781" max="11781" width="20.5703125" style="140" customWidth="1"/>
    <col min="11782" max="11782" width="22.5703125" style="140" bestFit="1" customWidth="1"/>
    <col min="11783" max="11783" width="24.140625" style="140" customWidth="1"/>
    <col min="11784" max="11784" width="27.140625" style="140" customWidth="1"/>
    <col min="11785" max="11785" width="20.5703125" style="140" customWidth="1"/>
    <col min="11786" max="11786" width="20.85546875" style="140" customWidth="1"/>
    <col min="11787" max="11787" width="20.42578125" style="140" customWidth="1"/>
    <col min="11788" max="11788" width="8.85546875" style="140" customWidth="1"/>
    <col min="11789" max="11789" width="9.140625" style="140"/>
    <col min="11790" max="11790" width="11" style="140" bestFit="1" customWidth="1"/>
    <col min="11791" max="12030" width="9.140625" style="140"/>
    <col min="12031" max="12031" width="11.5703125" style="140" customWidth="1"/>
    <col min="12032" max="12032" width="20.5703125" style="140" customWidth="1"/>
    <col min="12033" max="12033" width="6" style="140" customWidth="1"/>
    <col min="12034" max="12034" width="20.5703125" style="140" customWidth="1"/>
    <col min="12035" max="12035" width="20.42578125" style="140" customWidth="1"/>
    <col min="12036" max="12036" width="21.5703125" style="140" customWidth="1"/>
    <col min="12037" max="12037" width="20.5703125" style="140" customWidth="1"/>
    <col min="12038" max="12038" width="22.5703125" style="140" bestFit="1" customWidth="1"/>
    <col min="12039" max="12039" width="24.140625" style="140" customWidth="1"/>
    <col min="12040" max="12040" width="27.140625" style="140" customWidth="1"/>
    <col min="12041" max="12041" width="20.5703125" style="140" customWidth="1"/>
    <col min="12042" max="12042" width="20.85546875" style="140" customWidth="1"/>
    <col min="12043" max="12043" width="20.42578125" style="140" customWidth="1"/>
    <col min="12044" max="12044" width="8.85546875" style="140" customWidth="1"/>
    <col min="12045" max="12045" width="9.140625" style="140"/>
    <col min="12046" max="12046" width="11" style="140" bestFit="1" customWidth="1"/>
    <col min="12047" max="12286" width="9.140625" style="140"/>
    <col min="12287" max="12287" width="11.5703125" style="140" customWidth="1"/>
    <col min="12288" max="12288" width="20.5703125" style="140" customWidth="1"/>
    <col min="12289" max="12289" width="6" style="140" customWidth="1"/>
    <col min="12290" max="12290" width="20.5703125" style="140" customWidth="1"/>
    <col min="12291" max="12291" width="20.42578125" style="140" customWidth="1"/>
    <col min="12292" max="12292" width="21.5703125" style="140" customWidth="1"/>
    <col min="12293" max="12293" width="20.5703125" style="140" customWidth="1"/>
    <col min="12294" max="12294" width="22.5703125" style="140" bestFit="1" customWidth="1"/>
    <col min="12295" max="12295" width="24.140625" style="140" customWidth="1"/>
    <col min="12296" max="12296" width="27.140625" style="140" customWidth="1"/>
    <col min="12297" max="12297" width="20.5703125" style="140" customWidth="1"/>
    <col min="12298" max="12298" width="20.85546875" style="140" customWidth="1"/>
    <col min="12299" max="12299" width="20.42578125" style="140" customWidth="1"/>
    <col min="12300" max="12300" width="8.85546875" style="140" customWidth="1"/>
    <col min="12301" max="12301" width="9.140625" style="140"/>
    <col min="12302" max="12302" width="11" style="140" bestFit="1" customWidth="1"/>
    <col min="12303" max="12542" width="9.140625" style="140"/>
    <col min="12543" max="12543" width="11.5703125" style="140" customWidth="1"/>
    <col min="12544" max="12544" width="20.5703125" style="140" customWidth="1"/>
    <col min="12545" max="12545" width="6" style="140" customWidth="1"/>
    <col min="12546" max="12546" width="20.5703125" style="140" customWidth="1"/>
    <col min="12547" max="12547" width="20.42578125" style="140" customWidth="1"/>
    <col min="12548" max="12548" width="21.5703125" style="140" customWidth="1"/>
    <col min="12549" max="12549" width="20.5703125" style="140" customWidth="1"/>
    <col min="12550" max="12550" width="22.5703125" style="140" bestFit="1" customWidth="1"/>
    <col min="12551" max="12551" width="24.140625" style="140" customWidth="1"/>
    <col min="12552" max="12552" width="27.140625" style="140" customWidth="1"/>
    <col min="12553" max="12553" width="20.5703125" style="140" customWidth="1"/>
    <col min="12554" max="12554" width="20.85546875" style="140" customWidth="1"/>
    <col min="12555" max="12555" width="20.42578125" style="140" customWidth="1"/>
    <col min="12556" max="12556" width="8.85546875" style="140" customWidth="1"/>
    <col min="12557" max="12557" width="9.140625" style="140"/>
    <col min="12558" max="12558" width="11" style="140" bestFit="1" customWidth="1"/>
    <col min="12559" max="12798" width="9.140625" style="140"/>
    <col min="12799" max="12799" width="11.5703125" style="140" customWidth="1"/>
    <col min="12800" max="12800" width="20.5703125" style="140" customWidth="1"/>
    <col min="12801" max="12801" width="6" style="140" customWidth="1"/>
    <col min="12802" max="12802" width="20.5703125" style="140" customWidth="1"/>
    <col min="12803" max="12803" width="20.42578125" style="140" customWidth="1"/>
    <col min="12804" max="12804" width="21.5703125" style="140" customWidth="1"/>
    <col min="12805" max="12805" width="20.5703125" style="140" customWidth="1"/>
    <col min="12806" max="12806" width="22.5703125" style="140" bestFit="1" customWidth="1"/>
    <col min="12807" max="12807" width="24.140625" style="140" customWidth="1"/>
    <col min="12808" max="12808" width="27.140625" style="140" customWidth="1"/>
    <col min="12809" max="12809" width="20.5703125" style="140" customWidth="1"/>
    <col min="12810" max="12810" width="20.85546875" style="140" customWidth="1"/>
    <col min="12811" max="12811" width="20.42578125" style="140" customWidth="1"/>
    <col min="12812" max="12812" width="8.85546875" style="140" customWidth="1"/>
    <col min="12813" max="12813" width="9.140625" style="140"/>
    <col min="12814" max="12814" width="11" style="140" bestFit="1" customWidth="1"/>
    <col min="12815" max="13054" width="9.140625" style="140"/>
    <col min="13055" max="13055" width="11.5703125" style="140" customWidth="1"/>
    <col min="13056" max="13056" width="20.5703125" style="140" customWidth="1"/>
    <col min="13057" max="13057" width="6" style="140" customWidth="1"/>
    <col min="13058" max="13058" width="20.5703125" style="140" customWidth="1"/>
    <col min="13059" max="13059" width="20.42578125" style="140" customWidth="1"/>
    <col min="13060" max="13060" width="21.5703125" style="140" customWidth="1"/>
    <col min="13061" max="13061" width="20.5703125" style="140" customWidth="1"/>
    <col min="13062" max="13062" width="22.5703125" style="140" bestFit="1" customWidth="1"/>
    <col min="13063" max="13063" width="24.140625" style="140" customWidth="1"/>
    <col min="13064" max="13064" width="27.140625" style="140" customWidth="1"/>
    <col min="13065" max="13065" width="20.5703125" style="140" customWidth="1"/>
    <col min="13066" max="13066" width="20.85546875" style="140" customWidth="1"/>
    <col min="13067" max="13067" width="20.42578125" style="140" customWidth="1"/>
    <col min="13068" max="13068" width="8.85546875" style="140" customWidth="1"/>
    <col min="13069" max="13069" width="9.140625" style="140"/>
    <col min="13070" max="13070" width="11" style="140" bestFit="1" customWidth="1"/>
    <col min="13071" max="13310" width="9.140625" style="140"/>
    <col min="13311" max="13311" width="11.5703125" style="140" customWidth="1"/>
    <col min="13312" max="13312" width="20.5703125" style="140" customWidth="1"/>
    <col min="13313" max="13313" width="6" style="140" customWidth="1"/>
    <col min="13314" max="13314" width="20.5703125" style="140" customWidth="1"/>
    <col min="13315" max="13315" width="20.42578125" style="140" customWidth="1"/>
    <col min="13316" max="13316" width="21.5703125" style="140" customWidth="1"/>
    <col min="13317" max="13317" width="20.5703125" style="140" customWidth="1"/>
    <col min="13318" max="13318" width="22.5703125" style="140" bestFit="1" customWidth="1"/>
    <col min="13319" max="13319" width="24.140625" style="140" customWidth="1"/>
    <col min="13320" max="13320" width="27.140625" style="140" customWidth="1"/>
    <col min="13321" max="13321" width="20.5703125" style="140" customWidth="1"/>
    <col min="13322" max="13322" width="20.85546875" style="140" customWidth="1"/>
    <col min="13323" max="13323" width="20.42578125" style="140" customWidth="1"/>
    <col min="13324" max="13324" width="8.85546875" style="140" customWidth="1"/>
    <col min="13325" max="13325" width="9.140625" style="140"/>
    <col min="13326" max="13326" width="11" style="140" bestFit="1" customWidth="1"/>
    <col min="13327" max="13566" width="9.140625" style="140"/>
    <col min="13567" max="13567" width="11.5703125" style="140" customWidth="1"/>
    <col min="13568" max="13568" width="20.5703125" style="140" customWidth="1"/>
    <col min="13569" max="13569" width="6" style="140" customWidth="1"/>
    <col min="13570" max="13570" width="20.5703125" style="140" customWidth="1"/>
    <col min="13571" max="13571" width="20.42578125" style="140" customWidth="1"/>
    <col min="13572" max="13572" width="21.5703125" style="140" customWidth="1"/>
    <col min="13573" max="13573" width="20.5703125" style="140" customWidth="1"/>
    <col min="13574" max="13574" width="22.5703125" style="140" bestFit="1" customWidth="1"/>
    <col min="13575" max="13575" width="24.140625" style="140" customWidth="1"/>
    <col min="13576" max="13576" width="27.140625" style="140" customWidth="1"/>
    <col min="13577" max="13577" width="20.5703125" style="140" customWidth="1"/>
    <col min="13578" max="13578" width="20.85546875" style="140" customWidth="1"/>
    <col min="13579" max="13579" width="20.42578125" style="140" customWidth="1"/>
    <col min="13580" max="13580" width="8.85546875" style="140" customWidth="1"/>
    <col min="13581" max="13581" width="9.140625" style="140"/>
    <col min="13582" max="13582" width="11" style="140" bestFit="1" customWidth="1"/>
    <col min="13583" max="13822" width="9.140625" style="140"/>
    <col min="13823" max="13823" width="11.5703125" style="140" customWidth="1"/>
    <col min="13824" max="13824" width="20.5703125" style="140" customWidth="1"/>
    <col min="13825" max="13825" width="6" style="140" customWidth="1"/>
    <col min="13826" max="13826" width="20.5703125" style="140" customWidth="1"/>
    <col min="13827" max="13827" width="20.42578125" style="140" customWidth="1"/>
    <col min="13828" max="13828" width="21.5703125" style="140" customWidth="1"/>
    <col min="13829" max="13829" width="20.5703125" style="140" customWidth="1"/>
    <col min="13830" max="13830" width="22.5703125" style="140" bestFit="1" customWidth="1"/>
    <col min="13831" max="13831" width="24.140625" style="140" customWidth="1"/>
    <col min="13832" max="13832" width="27.140625" style="140" customWidth="1"/>
    <col min="13833" max="13833" width="20.5703125" style="140" customWidth="1"/>
    <col min="13834" max="13834" width="20.85546875" style="140" customWidth="1"/>
    <col min="13835" max="13835" width="20.42578125" style="140" customWidth="1"/>
    <col min="13836" max="13836" width="8.85546875" style="140" customWidth="1"/>
    <col min="13837" max="13837" width="9.140625" style="140"/>
    <col min="13838" max="13838" width="11" style="140" bestFit="1" customWidth="1"/>
    <col min="13839" max="14078" width="9.140625" style="140"/>
    <col min="14079" max="14079" width="11.5703125" style="140" customWidth="1"/>
    <col min="14080" max="14080" width="20.5703125" style="140" customWidth="1"/>
    <col min="14081" max="14081" width="6" style="140" customWidth="1"/>
    <col min="14082" max="14082" width="20.5703125" style="140" customWidth="1"/>
    <col min="14083" max="14083" width="20.42578125" style="140" customWidth="1"/>
    <col min="14084" max="14084" width="21.5703125" style="140" customWidth="1"/>
    <col min="14085" max="14085" width="20.5703125" style="140" customWidth="1"/>
    <col min="14086" max="14086" width="22.5703125" style="140" bestFit="1" customWidth="1"/>
    <col min="14087" max="14087" width="24.140625" style="140" customWidth="1"/>
    <col min="14088" max="14088" width="27.140625" style="140" customWidth="1"/>
    <col min="14089" max="14089" width="20.5703125" style="140" customWidth="1"/>
    <col min="14090" max="14090" width="20.85546875" style="140" customWidth="1"/>
    <col min="14091" max="14091" width="20.42578125" style="140" customWidth="1"/>
    <col min="14092" max="14092" width="8.85546875" style="140" customWidth="1"/>
    <col min="14093" max="14093" width="9.140625" style="140"/>
    <col min="14094" max="14094" width="11" style="140" bestFit="1" customWidth="1"/>
    <col min="14095" max="14334" width="9.140625" style="140"/>
    <col min="14335" max="14335" width="11.5703125" style="140" customWidth="1"/>
    <col min="14336" max="14336" width="20.5703125" style="140" customWidth="1"/>
    <col min="14337" max="14337" width="6" style="140" customWidth="1"/>
    <col min="14338" max="14338" width="20.5703125" style="140" customWidth="1"/>
    <col min="14339" max="14339" width="20.42578125" style="140" customWidth="1"/>
    <col min="14340" max="14340" width="21.5703125" style="140" customWidth="1"/>
    <col min="14341" max="14341" width="20.5703125" style="140" customWidth="1"/>
    <col min="14342" max="14342" width="22.5703125" style="140" bestFit="1" customWidth="1"/>
    <col min="14343" max="14343" width="24.140625" style="140" customWidth="1"/>
    <col min="14344" max="14344" width="27.140625" style="140" customWidth="1"/>
    <col min="14345" max="14345" width="20.5703125" style="140" customWidth="1"/>
    <col min="14346" max="14346" width="20.85546875" style="140" customWidth="1"/>
    <col min="14347" max="14347" width="20.42578125" style="140" customWidth="1"/>
    <col min="14348" max="14348" width="8.85546875" style="140" customWidth="1"/>
    <col min="14349" max="14349" width="9.140625" style="140"/>
    <col min="14350" max="14350" width="11" style="140" bestFit="1" customWidth="1"/>
    <col min="14351" max="14590" width="9.140625" style="140"/>
    <col min="14591" max="14591" width="11.5703125" style="140" customWidth="1"/>
    <col min="14592" max="14592" width="20.5703125" style="140" customWidth="1"/>
    <col min="14593" max="14593" width="6" style="140" customWidth="1"/>
    <col min="14594" max="14594" width="20.5703125" style="140" customWidth="1"/>
    <col min="14595" max="14595" width="20.42578125" style="140" customWidth="1"/>
    <col min="14596" max="14596" width="21.5703125" style="140" customWidth="1"/>
    <col min="14597" max="14597" width="20.5703125" style="140" customWidth="1"/>
    <col min="14598" max="14598" width="22.5703125" style="140" bestFit="1" customWidth="1"/>
    <col min="14599" max="14599" width="24.140625" style="140" customWidth="1"/>
    <col min="14600" max="14600" width="27.140625" style="140" customWidth="1"/>
    <col min="14601" max="14601" width="20.5703125" style="140" customWidth="1"/>
    <col min="14602" max="14602" width="20.85546875" style="140" customWidth="1"/>
    <col min="14603" max="14603" width="20.42578125" style="140" customWidth="1"/>
    <col min="14604" max="14604" width="8.85546875" style="140" customWidth="1"/>
    <col min="14605" max="14605" width="9.140625" style="140"/>
    <col min="14606" max="14606" width="11" style="140" bestFit="1" customWidth="1"/>
    <col min="14607" max="14846" width="9.140625" style="140"/>
    <col min="14847" max="14847" width="11.5703125" style="140" customWidth="1"/>
    <col min="14848" max="14848" width="20.5703125" style="140" customWidth="1"/>
    <col min="14849" max="14849" width="6" style="140" customWidth="1"/>
    <col min="14850" max="14850" width="20.5703125" style="140" customWidth="1"/>
    <col min="14851" max="14851" width="20.42578125" style="140" customWidth="1"/>
    <col min="14852" max="14852" width="21.5703125" style="140" customWidth="1"/>
    <col min="14853" max="14853" width="20.5703125" style="140" customWidth="1"/>
    <col min="14854" max="14854" width="22.5703125" style="140" bestFit="1" customWidth="1"/>
    <col min="14855" max="14855" width="24.140625" style="140" customWidth="1"/>
    <col min="14856" max="14856" width="27.140625" style="140" customWidth="1"/>
    <col min="14857" max="14857" width="20.5703125" style="140" customWidth="1"/>
    <col min="14858" max="14858" width="20.85546875" style="140" customWidth="1"/>
    <col min="14859" max="14859" width="20.42578125" style="140" customWidth="1"/>
    <col min="14860" max="14860" width="8.85546875" style="140" customWidth="1"/>
    <col min="14861" max="14861" width="9.140625" style="140"/>
    <col min="14862" max="14862" width="11" style="140" bestFit="1" customWidth="1"/>
    <col min="14863" max="15102" width="9.140625" style="140"/>
    <col min="15103" max="15103" width="11.5703125" style="140" customWidth="1"/>
    <col min="15104" max="15104" width="20.5703125" style="140" customWidth="1"/>
    <col min="15105" max="15105" width="6" style="140" customWidth="1"/>
    <col min="15106" max="15106" width="20.5703125" style="140" customWidth="1"/>
    <col min="15107" max="15107" width="20.42578125" style="140" customWidth="1"/>
    <col min="15108" max="15108" width="21.5703125" style="140" customWidth="1"/>
    <col min="15109" max="15109" width="20.5703125" style="140" customWidth="1"/>
    <col min="15110" max="15110" width="22.5703125" style="140" bestFit="1" customWidth="1"/>
    <col min="15111" max="15111" width="24.140625" style="140" customWidth="1"/>
    <col min="15112" max="15112" width="27.140625" style="140" customWidth="1"/>
    <col min="15113" max="15113" width="20.5703125" style="140" customWidth="1"/>
    <col min="15114" max="15114" width="20.85546875" style="140" customWidth="1"/>
    <col min="15115" max="15115" width="20.42578125" style="140" customWidth="1"/>
    <col min="15116" max="15116" width="8.85546875" style="140" customWidth="1"/>
    <col min="15117" max="15117" width="9.140625" style="140"/>
    <col min="15118" max="15118" width="11" style="140" bestFit="1" customWidth="1"/>
    <col min="15119" max="15358" width="9.140625" style="140"/>
    <col min="15359" max="15359" width="11.5703125" style="140" customWidth="1"/>
    <col min="15360" max="15360" width="20.5703125" style="140" customWidth="1"/>
    <col min="15361" max="15361" width="6" style="140" customWidth="1"/>
    <col min="15362" max="15362" width="20.5703125" style="140" customWidth="1"/>
    <col min="15363" max="15363" width="20.42578125" style="140" customWidth="1"/>
    <col min="15364" max="15364" width="21.5703125" style="140" customWidth="1"/>
    <col min="15365" max="15365" width="20.5703125" style="140" customWidth="1"/>
    <col min="15366" max="15366" width="22.5703125" style="140" bestFit="1" customWidth="1"/>
    <col min="15367" max="15367" width="24.140625" style="140" customWidth="1"/>
    <col min="15368" max="15368" width="27.140625" style="140" customWidth="1"/>
    <col min="15369" max="15369" width="20.5703125" style="140" customWidth="1"/>
    <col min="15370" max="15370" width="20.85546875" style="140" customWidth="1"/>
    <col min="15371" max="15371" width="20.42578125" style="140" customWidth="1"/>
    <col min="15372" max="15372" width="8.85546875" style="140" customWidth="1"/>
    <col min="15373" max="15373" width="9.140625" style="140"/>
    <col min="15374" max="15374" width="11" style="140" bestFit="1" customWidth="1"/>
    <col min="15375" max="15614" width="9.140625" style="140"/>
    <col min="15615" max="15615" width="11.5703125" style="140" customWidth="1"/>
    <col min="15616" max="15616" width="20.5703125" style="140" customWidth="1"/>
    <col min="15617" max="15617" width="6" style="140" customWidth="1"/>
    <col min="15618" max="15618" width="20.5703125" style="140" customWidth="1"/>
    <col min="15619" max="15619" width="20.42578125" style="140" customWidth="1"/>
    <col min="15620" max="15620" width="21.5703125" style="140" customWidth="1"/>
    <col min="15621" max="15621" width="20.5703125" style="140" customWidth="1"/>
    <col min="15622" max="15622" width="22.5703125" style="140" bestFit="1" customWidth="1"/>
    <col min="15623" max="15623" width="24.140625" style="140" customWidth="1"/>
    <col min="15624" max="15624" width="27.140625" style="140" customWidth="1"/>
    <col min="15625" max="15625" width="20.5703125" style="140" customWidth="1"/>
    <col min="15626" max="15626" width="20.85546875" style="140" customWidth="1"/>
    <col min="15627" max="15627" width="20.42578125" style="140" customWidth="1"/>
    <col min="15628" max="15628" width="8.85546875" style="140" customWidth="1"/>
    <col min="15629" max="15629" width="9.140625" style="140"/>
    <col min="15630" max="15630" width="11" style="140" bestFit="1" customWidth="1"/>
    <col min="15631" max="15870" width="9.140625" style="140"/>
    <col min="15871" max="15871" width="11.5703125" style="140" customWidth="1"/>
    <col min="15872" max="15872" width="20.5703125" style="140" customWidth="1"/>
    <col min="15873" max="15873" width="6" style="140" customWidth="1"/>
    <col min="15874" max="15874" width="20.5703125" style="140" customWidth="1"/>
    <col min="15875" max="15875" width="20.42578125" style="140" customWidth="1"/>
    <col min="15876" max="15876" width="21.5703125" style="140" customWidth="1"/>
    <col min="15877" max="15877" width="20.5703125" style="140" customWidth="1"/>
    <col min="15878" max="15878" width="22.5703125" style="140" bestFit="1" customWidth="1"/>
    <col min="15879" max="15879" width="24.140625" style="140" customWidth="1"/>
    <col min="15880" max="15880" width="27.140625" style="140" customWidth="1"/>
    <col min="15881" max="15881" width="20.5703125" style="140" customWidth="1"/>
    <col min="15882" max="15882" width="20.85546875" style="140" customWidth="1"/>
    <col min="15883" max="15883" width="20.42578125" style="140" customWidth="1"/>
    <col min="15884" max="15884" width="8.85546875" style="140" customWidth="1"/>
    <col min="15885" max="15885" width="9.140625" style="140"/>
    <col min="15886" max="15886" width="11" style="140" bestFit="1" customWidth="1"/>
    <col min="15887" max="16126" width="9.140625" style="140"/>
    <col min="16127" max="16127" width="11.5703125" style="140" customWidth="1"/>
    <col min="16128" max="16128" width="20.5703125" style="140" customWidth="1"/>
    <col min="16129" max="16129" width="6" style="140" customWidth="1"/>
    <col min="16130" max="16130" width="20.5703125" style="140" customWidth="1"/>
    <col min="16131" max="16131" width="20.42578125" style="140" customWidth="1"/>
    <col min="16132" max="16132" width="21.5703125" style="140" customWidth="1"/>
    <col min="16133" max="16133" width="20.5703125" style="140" customWidth="1"/>
    <col min="16134" max="16134" width="22.5703125" style="140" bestFit="1" customWidth="1"/>
    <col min="16135" max="16135" width="24.140625" style="140" customWidth="1"/>
    <col min="16136" max="16136" width="27.140625" style="140" customWidth="1"/>
    <col min="16137" max="16137" width="20.5703125" style="140" customWidth="1"/>
    <col min="16138" max="16138" width="20.85546875" style="140" customWidth="1"/>
    <col min="16139" max="16139" width="20.42578125" style="140" customWidth="1"/>
    <col min="16140" max="16140" width="8.85546875" style="140" customWidth="1"/>
    <col min="16141" max="16141" width="9.140625" style="140"/>
    <col min="16142" max="16142" width="11" style="140" bestFit="1" customWidth="1"/>
    <col min="16143" max="16384" width="9.140625" style="140"/>
  </cols>
  <sheetData>
    <row r="1" spans="1:14" ht="30" x14ac:dyDescent="0.4">
      <c r="B1" s="138"/>
      <c r="C1" s="138"/>
      <c r="D1" s="139" t="s">
        <v>1469</v>
      </c>
      <c r="E1" s="139"/>
      <c r="F1" s="139"/>
      <c r="G1" s="139"/>
      <c r="H1" s="139"/>
      <c r="I1" s="139"/>
      <c r="J1" s="139"/>
      <c r="K1" s="139"/>
      <c r="L1" s="139"/>
    </row>
    <row r="2" spans="1:14" ht="18" x14ac:dyDescent="0.25">
      <c r="G2" s="141" t="s">
        <v>1470</v>
      </c>
      <c r="H2" s="142">
        <v>44286</v>
      </c>
      <c r="I2" s="143"/>
    </row>
    <row r="3" spans="1:14" ht="18" x14ac:dyDescent="0.25">
      <c r="D3" s="144"/>
      <c r="G3" s="141" t="s">
        <v>1471</v>
      </c>
      <c r="H3" s="142">
        <v>44308</v>
      </c>
      <c r="I3" s="143"/>
    </row>
    <row r="4" spans="1:14" ht="10.5" customHeight="1" x14ac:dyDescent="0.2"/>
    <row r="5" spans="1:14" s="147" customFormat="1" ht="46.5" customHeight="1" x14ac:dyDescent="0.25">
      <c r="A5" s="145"/>
      <c r="B5" s="146" t="s">
        <v>1472</v>
      </c>
      <c r="C5" s="146"/>
      <c r="D5" s="146"/>
      <c r="E5" s="146"/>
      <c r="F5" s="146"/>
      <c r="G5" s="146"/>
      <c r="H5" s="146"/>
      <c r="I5" s="146"/>
      <c r="J5" s="146"/>
      <c r="K5" s="146"/>
      <c r="L5" s="146"/>
      <c r="M5" s="146"/>
    </row>
    <row r="6" spans="1:14" s="147" customFormat="1" ht="87.75" customHeight="1" x14ac:dyDescent="0.25">
      <c r="A6" s="145"/>
      <c r="B6" s="146" t="s">
        <v>1473</v>
      </c>
      <c r="C6" s="146"/>
      <c r="D6" s="146"/>
      <c r="E6" s="146"/>
      <c r="F6" s="146"/>
      <c r="G6" s="146"/>
      <c r="H6" s="146"/>
      <c r="I6" s="146"/>
      <c r="J6" s="146"/>
      <c r="K6" s="146"/>
      <c r="L6" s="146"/>
      <c r="M6" s="146"/>
    </row>
    <row r="7" spans="1:14" s="147" customFormat="1" ht="46.5" customHeight="1" x14ac:dyDescent="0.25">
      <c r="A7" s="145"/>
      <c r="B7" s="146" t="s">
        <v>1474</v>
      </c>
      <c r="C7" s="146"/>
      <c r="D7" s="146"/>
      <c r="E7" s="146"/>
      <c r="F7" s="146"/>
      <c r="G7" s="146"/>
      <c r="H7" s="146"/>
      <c r="I7" s="146"/>
      <c r="J7" s="146"/>
      <c r="K7" s="146"/>
      <c r="L7" s="146"/>
      <c r="M7" s="146"/>
    </row>
    <row r="8" spans="1:14" s="147" customFormat="1" ht="64.5" customHeight="1" x14ac:dyDescent="0.25">
      <c r="A8" s="145"/>
      <c r="B8" s="146" t="s">
        <v>1475</v>
      </c>
      <c r="C8" s="146"/>
      <c r="D8" s="146"/>
      <c r="E8" s="146"/>
      <c r="F8" s="146"/>
      <c r="G8" s="146"/>
      <c r="H8" s="146"/>
      <c r="I8" s="146"/>
      <c r="J8" s="146"/>
      <c r="K8" s="146"/>
      <c r="L8" s="146"/>
      <c r="M8" s="146"/>
      <c r="N8" s="148"/>
    </row>
    <row r="9" spans="1:14" s="147" customFormat="1" ht="50.25" customHeight="1" x14ac:dyDescent="0.25">
      <c r="A9" s="145"/>
      <c r="B9" s="146" t="s">
        <v>1476</v>
      </c>
      <c r="C9" s="146"/>
      <c r="D9" s="146"/>
      <c r="E9" s="146"/>
      <c r="F9" s="146"/>
      <c r="G9" s="146"/>
      <c r="H9" s="146"/>
      <c r="I9" s="146"/>
      <c r="J9" s="146"/>
      <c r="K9" s="146"/>
      <c r="L9" s="146"/>
      <c r="M9" s="146"/>
      <c r="N9" s="148"/>
    </row>
    <row r="10" spans="1:14" s="147" customFormat="1" ht="6.75" customHeight="1" x14ac:dyDescent="0.25">
      <c r="A10" s="145"/>
      <c r="B10" s="149"/>
      <c r="C10" s="149"/>
      <c r="D10" s="149"/>
      <c r="E10" s="149"/>
      <c r="F10" s="149"/>
      <c r="G10" s="149"/>
      <c r="H10" s="149"/>
      <c r="I10" s="149"/>
      <c r="J10" s="149"/>
      <c r="K10" s="149"/>
      <c r="L10" s="149"/>
      <c r="M10" s="149"/>
      <c r="N10" s="148"/>
    </row>
    <row r="11" spans="1:14" ht="23.25" x14ac:dyDescent="0.3">
      <c r="A11" s="150" t="s">
        <v>1477</v>
      </c>
      <c r="B11" s="151" t="s">
        <v>1477</v>
      </c>
      <c r="C11" s="152"/>
      <c r="D11" s="153"/>
      <c r="E11" s="153"/>
      <c r="F11" s="154"/>
      <c r="G11" s="154"/>
      <c r="H11" s="154"/>
      <c r="I11" s="154"/>
      <c r="J11" s="154"/>
      <c r="K11" s="154"/>
      <c r="L11" s="154"/>
      <c r="M11" s="155"/>
    </row>
    <row r="12" spans="1:14" ht="20.25" x14ac:dyDescent="0.3">
      <c r="A12" s="150"/>
      <c r="B12" s="156"/>
      <c r="C12" s="156"/>
      <c r="D12" s="157"/>
      <c r="E12" s="157"/>
      <c r="F12" s="158"/>
      <c r="G12" s="158"/>
      <c r="H12" s="158"/>
      <c r="I12" s="158"/>
      <c r="J12" s="158"/>
      <c r="K12" s="158"/>
      <c r="L12" s="158"/>
    </row>
    <row r="13" spans="1:14" s="163" customFormat="1" ht="22.5" customHeight="1" x14ac:dyDescent="0.3">
      <c r="A13" s="159" t="s">
        <v>1478</v>
      </c>
      <c r="B13" s="160" t="s">
        <v>1479</v>
      </c>
      <c r="C13" s="161" t="s">
        <v>1480</v>
      </c>
      <c r="D13" s="161"/>
      <c r="E13" s="161" t="s">
        <v>1481</v>
      </c>
      <c r="F13" s="161"/>
      <c r="G13" s="160" t="s">
        <v>1482</v>
      </c>
      <c r="H13" s="160" t="s">
        <v>1483</v>
      </c>
      <c r="I13" s="160" t="s">
        <v>1484</v>
      </c>
      <c r="J13" s="162" t="s">
        <v>1485</v>
      </c>
      <c r="K13" s="160" t="s">
        <v>1486</v>
      </c>
      <c r="L13" s="160" t="s">
        <v>1487</v>
      </c>
    </row>
    <row r="14" spans="1:14" s="165" customFormat="1" ht="21.75" customHeight="1" x14ac:dyDescent="0.2">
      <c r="A14" s="164"/>
    </row>
    <row r="15" spans="1:14" s="165" customFormat="1" ht="23.1" customHeight="1" x14ac:dyDescent="0.2">
      <c r="A15" s="164"/>
      <c r="B15" s="166" t="s">
        <v>1488</v>
      </c>
      <c r="C15" s="166" t="s">
        <v>1489</v>
      </c>
      <c r="D15" s="167">
        <v>1000000000</v>
      </c>
      <c r="E15" s="168">
        <v>7.4999999999999997E-3</v>
      </c>
      <c r="F15" s="168"/>
      <c r="G15" s="166" t="s">
        <v>1490</v>
      </c>
      <c r="H15" s="169">
        <v>1.423</v>
      </c>
      <c r="I15" s="170">
        <v>1423000000</v>
      </c>
      <c r="J15" s="171">
        <v>44498</v>
      </c>
      <c r="K15" s="171" t="s">
        <v>1491</v>
      </c>
      <c r="L15" s="166" t="s">
        <v>1492</v>
      </c>
    </row>
    <row r="16" spans="1:14" s="165" customFormat="1" ht="23.1" customHeight="1" x14ac:dyDescent="0.2">
      <c r="A16" s="164"/>
      <c r="B16" s="166" t="s">
        <v>1493</v>
      </c>
      <c r="C16" s="166" t="s">
        <v>1489</v>
      </c>
      <c r="D16" s="167">
        <v>1250000000</v>
      </c>
      <c r="E16" s="172">
        <v>2.5000000000000001E-3</v>
      </c>
      <c r="F16" s="172"/>
      <c r="G16" s="166" t="s">
        <v>1490</v>
      </c>
      <c r="H16" s="169">
        <v>1.3158697399999999</v>
      </c>
      <c r="I16" s="170">
        <v>1644837174.9999998</v>
      </c>
      <c r="J16" s="171">
        <v>44678</v>
      </c>
      <c r="K16" s="171" t="s">
        <v>1491</v>
      </c>
      <c r="L16" s="166" t="s">
        <v>1492</v>
      </c>
    </row>
    <row r="17" spans="1:12" s="165" customFormat="1" ht="23.1" customHeight="1" x14ac:dyDescent="0.2">
      <c r="A17" s="164"/>
      <c r="B17" s="166" t="s">
        <v>1494</v>
      </c>
      <c r="C17" s="166" t="s">
        <v>1489</v>
      </c>
      <c r="D17" s="167">
        <v>1000000000</v>
      </c>
      <c r="E17" s="172">
        <v>3.7499999999999999E-3</v>
      </c>
      <c r="F17" s="172"/>
      <c r="G17" s="166" t="s">
        <v>1490</v>
      </c>
      <c r="H17" s="169">
        <v>1.4373</v>
      </c>
      <c r="I17" s="170">
        <v>1437300000</v>
      </c>
      <c r="J17" s="171">
        <v>45043</v>
      </c>
      <c r="K17" s="171" t="s">
        <v>1491</v>
      </c>
      <c r="L17" s="166" t="s">
        <v>1492</v>
      </c>
    </row>
    <row r="18" spans="1:12" s="165" customFormat="1" ht="23.1" customHeight="1" x14ac:dyDescent="0.2">
      <c r="A18" s="164"/>
      <c r="B18" s="166" t="s">
        <v>1495</v>
      </c>
      <c r="C18" s="166" t="s">
        <v>1496</v>
      </c>
      <c r="D18" s="167">
        <v>1500000000</v>
      </c>
      <c r="E18" s="172">
        <v>1.6799999999999999E-2</v>
      </c>
      <c r="F18" s="172"/>
      <c r="G18" s="166" t="s">
        <v>1490</v>
      </c>
      <c r="H18" s="169">
        <v>1</v>
      </c>
      <c r="I18" s="170">
        <v>1500000000</v>
      </c>
      <c r="J18" s="171">
        <v>44355</v>
      </c>
      <c r="K18" s="171" t="s">
        <v>1491</v>
      </c>
      <c r="L18" s="166" t="s">
        <v>1492</v>
      </c>
    </row>
    <row r="19" spans="1:12" s="165" customFormat="1" ht="23.1" customHeight="1" x14ac:dyDescent="0.2">
      <c r="A19" s="164"/>
      <c r="B19" s="166" t="s">
        <v>1497</v>
      </c>
      <c r="C19" s="166" t="s">
        <v>1496</v>
      </c>
      <c r="D19" s="167">
        <v>1000000000</v>
      </c>
      <c r="E19" s="172">
        <v>1.6799999999999999E-2</v>
      </c>
      <c r="F19" s="172"/>
      <c r="G19" s="166" t="s">
        <v>1490</v>
      </c>
      <c r="H19" s="169">
        <v>1</v>
      </c>
      <c r="I19" s="170">
        <v>1000000000</v>
      </c>
      <c r="J19" s="171">
        <v>44355</v>
      </c>
      <c r="K19" s="171" t="s">
        <v>1491</v>
      </c>
      <c r="L19" s="166" t="s">
        <v>1492</v>
      </c>
    </row>
    <row r="20" spans="1:12" s="165" customFormat="1" ht="23.1" customHeight="1" x14ac:dyDescent="0.2">
      <c r="A20" s="164"/>
      <c r="B20" s="166" t="s">
        <v>1498</v>
      </c>
      <c r="C20" s="166" t="s">
        <v>1496</v>
      </c>
      <c r="D20" s="167">
        <v>500000000</v>
      </c>
      <c r="E20" s="172">
        <v>1.6799999999999999E-2</v>
      </c>
      <c r="F20" s="172"/>
      <c r="G20" s="166" t="s">
        <v>1490</v>
      </c>
      <c r="H20" s="169">
        <v>1</v>
      </c>
      <c r="I20" s="170">
        <v>500000000</v>
      </c>
      <c r="J20" s="171">
        <v>44355</v>
      </c>
      <c r="K20" s="171" t="s">
        <v>1491</v>
      </c>
      <c r="L20" s="166" t="s">
        <v>1492</v>
      </c>
    </row>
    <row r="21" spans="1:12" s="165" customFormat="1" ht="23.1" customHeight="1" x14ac:dyDescent="0.2">
      <c r="A21" s="164"/>
      <c r="B21" s="166" t="s">
        <v>1499</v>
      </c>
      <c r="C21" s="166" t="s">
        <v>1500</v>
      </c>
      <c r="D21" s="167">
        <v>1750000000</v>
      </c>
      <c r="E21" s="172">
        <v>2.5000000000000001E-2</v>
      </c>
      <c r="F21" s="172"/>
      <c r="G21" s="166" t="s">
        <v>1490</v>
      </c>
      <c r="H21" s="169">
        <v>1.3226</v>
      </c>
      <c r="I21" s="170">
        <v>2314550000</v>
      </c>
      <c r="J21" s="171">
        <v>44579</v>
      </c>
      <c r="K21" s="171" t="s">
        <v>1491</v>
      </c>
      <c r="L21" s="166" t="s">
        <v>1492</v>
      </c>
    </row>
    <row r="22" spans="1:12" s="165" customFormat="1" ht="23.1" customHeight="1" x14ac:dyDescent="0.2">
      <c r="A22" s="164"/>
      <c r="B22" s="166" t="s">
        <v>1501</v>
      </c>
      <c r="C22" s="166" t="s">
        <v>1502</v>
      </c>
      <c r="D22" s="167">
        <v>250000000</v>
      </c>
      <c r="E22" s="172">
        <v>0.01</v>
      </c>
      <c r="F22" s="172"/>
      <c r="G22" s="166" t="s">
        <v>1490</v>
      </c>
      <c r="H22" s="169">
        <v>1.6426716800000001</v>
      </c>
      <c r="I22" s="170">
        <v>410667920</v>
      </c>
      <c r="J22" s="171">
        <v>44543</v>
      </c>
      <c r="K22" s="171" t="s">
        <v>1491</v>
      </c>
      <c r="L22" s="166" t="s">
        <v>1492</v>
      </c>
    </row>
    <row r="23" spans="1:12" s="165" customFormat="1" ht="23.1" customHeight="1" x14ac:dyDescent="0.2">
      <c r="A23" s="164"/>
      <c r="B23" s="166" t="s">
        <v>1503</v>
      </c>
      <c r="C23" s="166" t="s">
        <v>1489</v>
      </c>
      <c r="D23" s="167">
        <v>1250000000</v>
      </c>
      <c r="E23" s="172">
        <v>5.0000000000000001E-3</v>
      </c>
      <c r="F23" s="172"/>
      <c r="G23" s="166" t="s">
        <v>1490</v>
      </c>
      <c r="H23" s="169">
        <v>1.4392</v>
      </c>
      <c r="I23" s="170">
        <v>1799000000</v>
      </c>
      <c r="J23" s="171">
        <v>45385</v>
      </c>
      <c r="K23" s="171" t="s">
        <v>1491</v>
      </c>
      <c r="L23" s="166" t="s">
        <v>1492</v>
      </c>
    </row>
    <row r="24" spans="1:12" s="165" customFormat="1" ht="23.1" customHeight="1" x14ac:dyDescent="0.2">
      <c r="A24" s="164"/>
      <c r="B24" s="166" t="s">
        <v>1504</v>
      </c>
      <c r="C24" s="166" t="s">
        <v>1502</v>
      </c>
      <c r="D24" s="167">
        <v>500000000</v>
      </c>
      <c r="E24" s="172" t="s">
        <v>1505</v>
      </c>
      <c r="F24" s="172"/>
      <c r="G24" s="166" t="s">
        <v>1506</v>
      </c>
      <c r="H24" s="169">
        <v>1.7358</v>
      </c>
      <c r="I24" s="170">
        <v>867900000</v>
      </c>
      <c r="J24" s="171">
        <v>44956</v>
      </c>
      <c r="K24" s="171" t="s">
        <v>1491</v>
      </c>
      <c r="L24" s="166" t="s">
        <v>1492</v>
      </c>
    </row>
    <row r="25" spans="1:12" s="165" customFormat="1" ht="23.1" customHeight="1" x14ac:dyDescent="0.2">
      <c r="A25" s="164"/>
      <c r="B25" s="166" t="s">
        <v>1507</v>
      </c>
      <c r="C25" s="166" t="s">
        <v>1489</v>
      </c>
      <c r="D25" s="167">
        <v>1250000000</v>
      </c>
      <c r="E25" s="172">
        <v>2.5000000000000001E-3</v>
      </c>
      <c r="F25" s="172"/>
      <c r="G25" s="166" t="s">
        <v>1490</v>
      </c>
      <c r="H25" s="169">
        <v>1.59633</v>
      </c>
      <c r="I25" s="170">
        <v>1995412500</v>
      </c>
      <c r="J25" s="171">
        <v>44938</v>
      </c>
      <c r="K25" s="171" t="s">
        <v>1491</v>
      </c>
      <c r="L25" s="166" t="s">
        <v>1492</v>
      </c>
    </row>
    <row r="26" spans="1:12" s="165" customFormat="1" ht="23.1" customHeight="1" x14ac:dyDescent="0.2">
      <c r="A26" s="164"/>
      <c r="B26" s="166" t="s">
        <v>1508</v>
      </c>
      <c r="C26" s="166" t="s">
        <v>1489</v>
      </c>
      <c r="D26" s="167">
        <v>1000000000</v>
      </c>
      <c r="E26" s="172">
        <v>6.2500000000000003E-3</v>
      </c>
      <c r="F26" s="172"/>
      <c r="G26" s="166" t="s">
        <v>1490</v>
      </c>
      <c r="H26" s="169">
        <v>1.4984999999999999</v>
      </c>
      <c r="I26" s="170">
        <v>1498500000</v>
      </c>
      <c r="J26" s="171">
        <v>45814</v>
      </c>
      <c r="K26" s="171" t="s">
        <v>1491</v>
      </c>
      <c r="L26" s="166" t="s">
        <v>1492</v>
      </c>
    </row>
    <row r="27" spans="1:12" s="165" customFormat="1" ht="23.1" customHeight="1" x14ac:dyDescent="0.2">
      <c r="A27" s="164"/>
      <c r="B27" s="166" t="s">
        <v>1509</v>
      </c>
      <c r="C27" s="166" t="s">
        <v>1502</v>
      </c>
      <c r="D27" s="167">
        <v>1000000000</v>
      </c>
      <c r="E27" s="172" t="s">
        <v>1510</v>
      </c>
      <c r="F27" s="172"/>
      <c r="G27" s="166" t="s">
        <v>1506</v>
      </c>
      <c r="H27" s="169">
        <v>1.7170000000000001</v>
      </c>
      <c r="I27" s="170">
        <v>1717000000</v>
      </c>
      <c r="J27" s="171">
        <v>44354</v>
      </c>
      <c r="K27" s="171" t="s">
        <v>1491</v>
      </c>
      <c r="L27" s="166" t="s">
        <v>1492</v>
      </c>
    </row>
    <row r="28" spans="1:12" s="165" customFormat="1" ht="23.1" customHeight="1" x14ac:dyDescent="0.2">
      <c r="A28" s="164"/>
      <c r="B28" s="166" t="s">
        <v>1511</v>
      </c>
      <c r="C28" s="166" t="s">
        <v>1496</v>
      </c>
      <c r="D28" s="173">
        <v>750000000</v>
      </c>
      <c r="E28" s="172" t="s">
        <v>1512</v>
      </c>
      <c r="F28" s="172"/>
      <c r="G28" s="166" t="s">
        <v>1506</v>
      </c>
      <c r="H28" s="169">
        <v>1</v>
      </c>
      <c r="I28" s="170">
        <v>750000000</v>
      </c>
      <c r="J28" s="171">
        <v>45105</v>
      </c>
      <c r="K28" s="171" t="s">
        <v>1491</v>
      </c>
      <c r="L28" s="166" t="s">
        <v>1492</v>
      </c>
    </row>
    <row r="29" spans="1:12" s="165" customFormat="1" ht="23.1" customHeight="1" x14ac:dyDescent="0.2">
      <c r="A29" s="164"/>
      <c r="B29" s="166" t="s">
        <v>1513</v>
      </c>
      <c r="C29" s="166" t="s">
        <v>1500</v>
      </c>
      <c r="D29" s="167">
        <v>2000000000</v>
      </c>
      <c r="E29" s="172">
        <v>3.3500000000000002E-2</v>
      </c>
      <c r="F29" s="172"/>
      <c r="G29" s="166" t="s">
        <v>1490</v>
      </c>
      <c r="H29" s="169">
        <v>1.2949999999999999</v>
      </c>
      <c r="I29" s="170">
        <v>2590000000</v>
      </c>
      <c r="J29" s="171">
        <v>44491</v>
      </c>
      <c r="K29" s="171" t="s">
        <v>1491</v>
      </c>
      <c r="L29" s="166" t="s">
        <v>1492</v>
      </c>
    </row>
    <row r="30" spans="1:12" s="165" customFormat="1" ht="23.1" customHeight="1" x14ac:dyDescent="0.2">
      <c r="A30" s="164"/>
      <c r="B30" s="166" t="s">
        <v>1514</v>
      </c>
      <c r="C30" s="166" t="s">
        <v>1489</v>
      </c>
      <c r="D30" s="167">
        <v>1750000000</v>
      </c>
      <c r="E30" s="172">
        <v>0</v>
      </c>
      <c r="F30" s="172"/>
      <c r="G30" s="166" t="s">
        <v>1490</v>
      </c>
      <c r="H30" s="169">
        <v>1.4975000000000001</v>
      </c>
      <c r="I30" s="170">
        <v>2620625000</v>
      </c>
      <c r="J30" s="171">
        <v>45331</v>
      </c>
      <c r="K30" s="171" t="s">
        <v>1491</v>
      </c>
      <c r="L30" s="166" t="s">
        <v>1492</v>
      </c>
    </row>
    <row r="31" spans="1:12" s="165" customFormat="1" ht="22.5" customHeight="1" x14ac:dyDescent="0.2">
      <c r="A31" s="164"/>
      <c r="B31" s="166" t="s">
        <v>1515</v>
      </c>
      <c r="C31" s="166" t="s">
        <v>1502</v>
      </c>
      <c r="D31" s="167">
        <v>1000000000</v>
      </c>
      <c r="E31" s="172" t="s">
        <v>1516</v>
      </c>
      <c r="F31" s="172"/>
      <c r="G31" s="166" t="s">
        <v>1506</v>
      </c>
      <c r="H31" s="169">
        <v>1.6902900000000001</v>
      </c>
      <c r="I31" s="170">
        <v>1690290000</v>
      </c>
      <c r="J31" s="171">
        <v>44736</v>
      </c>
      <c r="K31" s="171" t="s">
        <v>1491</v>
      </c>
      <c r="L31" s="166" t="s">
        <v>1492</v>
      </c>
    </row>
    <row r="32" spans="1:12" s="165" customFormat="1" ht="23.1" customHeight="1" x14ac:dyDescent="0.2">
      <c r="A32" s="164"/>
      <c r="B32" s="166" t="s">
        <v>1517</v>
      </c>
      <c r="C32" s="166" t="s">
        <v>1500</v>
      </c>
      <c r="D32" s="167">
        <v>1750000000</v>
      </c>
      <c r="E32" s="172">
        <v>2.1000000000000001E-2</v>
      </c>
      <c r="F32" s="172"/>
      <c r="G32" s="166" t="s">
        <v>1490</v>
      </c>
      <c r="H32" s="169">
        <v>1.3090999999999999</v>
      </c>
      <c r="I32" s="170">
        <v>2290925000</v>
      </c>
      <c r="J32" s="171">
        <v>44757</v>
      </c>
      <c r="K32" s="171" t="s">
        <v>1491</v>
      </c>
      <c r="L32" s="166" t="s">
        <v>1492</v>
      </c>
    </row>
    <row r="33" spans="1:12" s="165" customFormat="1" ht="23.1" customHeight="1" x14ac:dyDescent="0.2">
      <c r="A33" s="164"/>
      <c r="B33" s="166" t="s">
        <v>1518</v>
      </c>
      <c r="C33" s="166" t="s">
        <v>1500</v>
      </c>
      <c r="D33" s="167">
        <v>400000000</v>
      </c>
      <c r="E33" s="172">
        <v>2.111E-2</v>
      </c>
      <c r="F33" s="172"/>
      <c r="G33" s="166" t="s">
        <v>1490</v>
      </c>
      <c r="H33" s="169">
        <v>1.31</v>
      </c>
      <c r="I33" s="170">
        <v>524000000</v>
      </c>
      <c r="J33" s="171">
        <v>44392</v>
      </c>
      <c r="K33" s="171" t="s">
        <v>1491</v>
      </c>
      <c r="L33" s="166" t="s">
        <v>1492</v>
      </c>
    </row>
    <row r="34" spans="1:12" s="165" customFormat="1" ht="23.1" customHeight="1" x14ac:dyDescent="0.2">
      <c r="A34" s="164"/>
      <c r="B34" s="166" t="s">
        <v>1519</v>
      </c>
      <c r="C34" s="166" t="s">
        <v>1489</v>
      </c>
      <c r="D34" s="167">
        <v>1250000000</v>
      </c>
      <c r="E34" s="172">
        <v>1E-3</v>
      </c>
      <c r="F34" s="172"/>
      <c r="G34" s="166" t="s">
        <v>1490</v>
      </c>
      <c r="H34" s="169">
        <v>1.4713000000000001</v>
      </c>
      <c r="I34" s="170">
        <v>1839125000</v>
      </c>
      <c r="J34" s="171">
        <v>46587</v>
      </c>
      <c r="K34" s="171" t="s">
        <v>1491</v>
      </c>
      <c r="L34" s="166" t="s">
        <v>1492</v>
      </c>
    </row>
    <row r="35" spans="1:12" s="165" customFormat="1" ht="23.1" customHeight="1" x14ac:dyDescent="0.2">
      <c r="A35" s="164"/>
      <c r="B35" s="166" t="s">
        <v>1520</v>
      </c>
      <c r="C35" s="166" t="s">
        <v>1489</v>
      </c>
      <c r="D35" s="167">
        <v>1000000000</v>
      </c>
      <c r="E35" s="172">
        <v>2.5000000000000001E-3</v>
      </c>
      <c r="F35" s="172"/>
      <c r="G35" s="166" t="s">
        <v>1490</v>
      </c>
      <c r="H35" s="169">
        <v>1.5674999999999999</v>
      </c>
      <c r="I35" s="170">
        <v>1567500000</v>
      </c>
      <c r="J35" s="171">
        <v>45377</v>
      </c>
      <c r="K35" s="171" t="s">
        <v>1491</v>
      </c>
      <c r="L35" s="166" t="s">
        <v>1492</v>
      </c>
    </row>
    <row r="36" spans="1:12" s="165" customFormat="1" ht="23.1" customHeight="1" x14ac:dyDescent="0.2">
      <c r="A36" s="164"/>
      <c r="B36" s="166" t="s">
        <v>1521</v>
      </c>
      <c r="C36" s="166" t="s">
        <v>1496</v>
      </c>
      <c r="D36" s="173">
        <v>5000000000</v>
      </c>
      <c r="E36" s="172" t="s">
        <v>1522</v>
      </c>
      <c r="F36" s="172"/>
      <c r="G36" s="166" t="s">
        <v>1506</v>
      </c>
      <c r="H36" s="169">
        <v>1</v>
      </c>
      <c r="I36" s="170">
        <v>5000000000</v>
      </c>
      <c r="J36" s="171">
        <v>44462</v>
      </c>
      <c r="K36" s="171" t="s">
        <v>1491</v>
      </c>
      <c r="L36" s="166" t="s">
        <v>1492</v>
      </c>
    </row>
    <row r="37" spans="1:12" s="165" customFormat="1" ht="23.1" customHeight="1" x14ac:dyDescent="0.2">
      <c r="A37" s="164"/>
      <c r="B37" s="166" t="s">
        <v>1523</v>
      </c>
      <c r="C37" s="166" t="s">
        <v>1496</v>
      </c>
      <c r="D37" s="173">
        <v>5000000000</v>
      </c>
      <c r="E37" s="172" t="s">
        <v>1524</v>
      </c>
      <c r="F37" s="172"/>
      <c r="G37" s="166" t="s">
        <v>1506</v>
      </c>
      <c r="H37" s="169">
        <v>1</v>
      </c>
      <c r="I37" s="170">
        <v>5000000000</v>
      </c>
      <c r="J37" s="171">
        <v>45008</v>
      </c>
      <c r="K37" s="171" t="s">
        <v>1491</v>
      </c>
      <c r="L37" s="166" t="s">
        <v>1492</v>
      </c>
    </row>
    <row r="38" spans="1:12" s="165" customFormat="1" ht="23.1" customHeight="1" x14ac:dyDescent="0.2">
      <c r="A38" s="164"/>
      <c r="B38" s="166" t="s">
        <v>1525</v>
      </c>
      <c r="C38" s="166" t="s">
        <v>1500</v>
      </c>
      <c r="D38" s="167">
        <v>1250000000</v>
      </c>
      <c r="E38" s="174">
        <v>1.4500000000000001E-2</v>
      </c>
      <c r="F38" s="174"/>
      <c r="G38" s="166" t="s">
        <v>1490</v>
      </c>
      <c r="H38" s="169">
        <v>1.406272</v>
      </c>
      <c r="I38" s="170">
        <v>1757840000</v>
      </c>
      <c r="J38" s="171">
        <v>45019</v>
      </c>
      <c r="K38" s="171" t="s">
        <v>1491</v>
      </c>
      <c r="L38" s="166" t="s">
        <v>1492</v>
      </c>
    </row>
    <row r="39" spans="1:12" s="165" customFormat="1" ht="23.1" customHeight="1" x14ac:dyDescent="0.2">
      <c r="A39" s="164"/>
      <c r="B39" s="166" t="s">
        <v>1526</v>
      </c>
      <c r="C39" s="166" t="s">
        <v>1527</v>
      </c>
      <c r="D39" s="167">
        <v>1250000000</v>
      </c>
      <c r="E39" s="174" t="s">
        <v>1528</v>
      </c>
      <c r="F39" s="174"/>
      <c r="G39" s="166" t="s">
        <v>1506</v>
      </c>
      <c r="H39" s="169">
        <v>0.85860150000000013</v>
      </c>
      <c r="I39" s="170">
        <v>1073251875.0000001</v>
      </c>
      <c r="J39" s="171">
        <v>45030</v>
      </c>
      <c r="K39" s="171" t="s">
        <v>1491</v>
      </c>
      <c r="L39" s="166" t="s">
        <v>1492</v>
      </c>
    </row>
    <row r="40" spans="1:12" s="165" customFormat="1" ht="23.1" customHeight="1" x14ac:dyDescent="0.2">
      <c r="A40" s="164"/>
      <c r="B40" s="166"/>
      <c r="C40" s="166"/>
      <c r="D40" s="167"/>
      <c r="E40" s="174"/>
      <c r="F40" s="174"/>
      <c r="G40" s="166"/>
      <c r="H40" s="169"/>
      <c r="I40" s="170"/>
      <c r="J40" s="171"/>
      <c r="K40" s="171"/>
      <c r="L40" s="166"/>
    </row>
    <row r="41" spans="1:12" s="165" customFormat="1" ht="23.1" customHeight="1" x14ac:dyDescent="0.2">
      <c r="A41" s="164"/>
      <c r="B41" s="166"/>
      <c r="C41" s="166"/>
      <c r="D41" s="167"/>
      <c r="E41" s="174"/>
      <c r="F41" s="174"/>
      <c r="G41" s="166"/>
      <c r="H41" s="169"/>
      <c r="I41" s="170"/>
      <c r="J41" s="171"/>
      <c r="K41" s="171"/>
      <c r="L41" s="166"/>
    </row>
    <row r="42" spans="1:12" s="165" customFormat="1" ht="18.75" customHeight="1" x14ac:dyDescent="0.2">
      <c r="A42" s="164"/>
      <c r="K42" s="171"/>
      <c r="L42" s="166"/>
    </row>
    <row r="43" spans="1:12" s="165" customFormat="1" ht="25.5" customHeight="1" x14ac:dyDescent="0.3">
      <c r="A43" s="164"/>
      <c r="B43" s="175" t="s">
        <v>1529</v>
      </c>
      <c r="C43" s="175"/>
      <c r="D43" s="176"/>
      <c r="E43" s="176"/>
      <c r="F43" s="163"/>
      <c r="G43" s="163"/>
      <c r="H43" s="177"/>
      <c r="I43" s="178">
        <v>44811724470</v>
      </c>
    </row>
    <row r="44" spans="1:12" s="165" customFormat="1" ht="18.75" customHeight="1" x14ac:dyDescent="0.3">
      <c r="A44" s="164"/>
      <c r="B44" s="175"/>
      <c r="C44" s="175"/>
      <c r="D44" s="176"/>
      <c r="E44" s="176"/>
      <c r="F44" s="163"/>
      <c r="G44" s="163"/>
      <c r="H44" s="177"/>
      <c r="I44" s="178"/>
    </row>
    <row r="45" spans="1:12" s="165" customFormat="1" ht="23.25" x14ac:dyDescent="0.3">
      <c r="A45" s="164" t="s">
        <v>1530</v>
      </c>
      <c r="B45" s="163" t="s">
        <v>1531</v>
      </c>
      <c r="C45" s="176"/>
      <c r="D45" s="176"/>
      <c r="E45" s="179">
        <v>2.111317472799051E-2</v>
      </c>
      <c r="F45" s="179"/>
      <c r="G45" s="163"/>
      <c r="H45" s="163"/>
      <c r="I45" s="180" t="s">
        <v>1532</v>
      </c>
      <c r="J45" s="181"/>
      <c r="K45" s="182">
        <v>5.5E-2</v>
      </c>
      <c r="L45" s="182"/>
    </row>
    <row r="46" spans="1:12" s="165" customFormat="1" ht="23.25" customHeight="1" x14ac:dyDescent="0.3">
      <c r="A46" s="164"/>
      <c r="B46" s="163" t="s">
        <v>1533</v>
      </c>
      <c r="C46" s="176"/>
      <c r="D46" s="176"/>
      <c r="E46" s="179">
        <v>2.7178135613851073E-2</v>
      </c>
      <c r="F46" s="182"/>
      <c r="G46" s="163"/>
      <c r="H46" s="163"/>
      <c r="I46" s="180" t="s">
        <v>1534</v>
      </c>
      <c r="J46" s="181"/>
      <c r="K46" s="182">
        <v>0.1</v>
      </c>
    </row>
    <row r="47" spans="1:12" s="165" customFormat="1" ht="21.75" customHeight="1" x14ac:dyDescent="0.2">
      <c r="A47" s="164"/>
    </row>
    <row r="48" spans="1:12" s="165" customFormat="1" ht="22.5" customHeight="1" x14ac:dyDescent="0.3">
      <c r="A48" s="164" t="s">
        <v>1535</v>
      </c>
      <c r="B48" s="180" t="s">
        <v>1536</v>
      </c>
      <c r="C48" s="180"/>
      <c r="D48" s="163"/>
      <c r="E48" s="163"/>
      <c r="F48" s="163"/>
      <c r="G48" s="163"/>
      <c r="H48" s="163"/>
      <c r="I48" s="183">
        <v>20.241164514337655</v>
      </c>
      <c r="K48" s="184"/>
    </row>
    <row r="49" spans="1:11" s="165" customFormat="1" ht="22.5" customHeight="1" x14ac:dyDescent="0.3">
      <c r="A49" s="164"/>
      <c r="B49" s="180" t="s">
        <v>1537</v>
      </c>
      <c r="C49" s="180"/>
      <c r="D49" s="163"/>
      <c r="E49" s="163"/>
      <c r="F49" s="163"/>
      <c r="G49" s="163"/>
      <c r="H49" s="163"/>
      <c r="I49" s="183">
        <v>31.730895368640464</v>
      </c>
      <c r="J49" s="185"/>
      <c r="K49" s="184"/>
    </row>
    <row r="50" spans="1:11" s="165" customFormat="1" ht="12" customHeight="1" x14ac:dyDescent="0.2">
      <c r="A50" s="164"/>
    </row>
    <row r="51" spans="1:11" s="165" customFormat="1" ht="22.5" customHeight="1" x14ac:dyDescent="0.3">
      <c r="A51" s="164" t="s">
        <v>1538</v>
      </c>
      <c r="B51" s="186" t="s">
        <v>1539</v>
      </c>
      <c r="C51" s="187"/>
      <c r="D51" s="188"/>
      <c r="E51" s="188"/>
    </row>
    <row r="52" spans="1:11" s="165" customFormat="1" ht="20.25" customHeight="1" x14ac:dyDescent="0.3">
      <c r="A52" s="164"/>
      <c r="B52" s="180" t="s">
        <v>1540</v>
      </c>
      <c r="C52" s="180"/>
      <c r="D52" s="180"/>
      <c r="E52" s="180"/>
      <c r="F52" s="180"/>
      <c r="G52" s="180"/>
      <c r="H52" s="163"/>
      <c r="I52" s="180" t="s">
        <v>3</v>
      </c>
    </row>
    <row r="53" spans="1:11" s="165" customFormat="1" ht="20.25" customHeight="1" x14ac:dyDescent="0.3">
      <c r="A53" s="164"/>
      <c r="B53" s="180" t="s">
        <v>1541</v>
      </c>
      <c r="C53" s="180"/>
      <c r="D53" s="180"/>
      <c r="E53" s="180"/>
      <c r="F53" s="180"/>
      <c r="G53" s="180"/>
      <c r="H53" s="163"/>
      <c r="I53" s="180" t="s">
        <v>3</v>
      </c>
    </row>
    <row r="54" spans="1:11" s="165" customFormat="1" ht="20.25" customHeight="1" x14ac:dyDescent="0.3">
      <c r="A54" s="164"/>
      <c r="B54" s="180" t="s">
        <v>1542</v>
      </c>
      <c r="C54" s="180"/>
      <c r="D54" s="180"/>
      <c r="E54" s="180"/>
      <c r="F54" s="180"/>
      <c r="G54" s="180"/>
      <c r="H54" s="163"/>
      <c r="I54" s="180" t="s">
        <v>3</v>
      </c>
    </row>
    <row r="55" spans="1:11" s="165" customFormat="1" ht="20.25" customHeight="1" x14ac:dyDescent="0.3">
      <c r="A55" s="164"/>
      <c r="B55" s="180" t="s">
        <v>1543</v>
      </c>
      <c r="C55" s="180"/>
      <c r="D55" s="180"/>
      <c r="E55" s="180"/>
      <c r="F55" s="180"/>
      <c r="G55" s="180"/>
      <c r="H55" s="163"/>
      <c r="I55" s="180" t="s">
        <v>1544</v>
      </c>
    </row>
    <row r="56" spans="1:11" s="165" customFormat="1" ht="20.25" customHeight="1" x14ac:dyDescent="0.3">
      <c r="A56" s="164"/>
      <c r="B56" s="180" t="s">
        <v>1545</v>
      </c>
      <c r="C56" s="180"/>
      <c r="D56" s="180"/>
      <c r="E56" s="180"/>
      <c r="F56" s="180"/>
      <c r="G56" s="180"/>
      <c r="H56" s="163"/>
      <c r="I56" s="180" t="s">
        <v>1546</v>
      </c>
    </row>
    <row r="57" spans="1:11" s="165" customFormat="1" ht="20.25" x14ac:dyDescent="0.3">
      <c r="A57" s="164"/>
      <c r="B57" s="180" t="s">
        <v>1547</v>
      </c>
      <c r="C57" s="180"/>
      <c r="D57" s="180"/>
      <c r="E57" s="180"/>
      <c r="F57" s="180"/>
      <c r="G57" s="180"/>
      <c r="H57" s="163"/>
      <c r="I57" s="180" t="s">
        <v>1548</v>
      </c>
    </row>
    <row r="58" spans="1:11" s="165" customFormat="1" ht="20.25" customHeight="1" x14ac:dyDescent="0.3">
      <c r="A58" s="164"/>
      <c r="B58" s="180" t="s">
        <v>1549</v>
      </c>
      <c r="C58" s="180"/>
      <c r="D58" s="180"/>
      <c r="E58" s="180"/>
      <c r="F58" s="180"/>
      <c r="G58" s="180"/>
      <c r="H58" s="163"/>
      <c r="I58" s="180" t="s">
        <v>1550</v>
      </c>
    </row>
    <row r="59" spans="1:11" s="165" customFormat="1" ht="20.25" customHeight="1" x14ac:dyDescent="0.3">
      <c r="A59" s="164"/>
      <c r="B59" s="163" t="s">
        <v>1551</v>
      </c>
      <c r="C59" s="163"/>
      <c r="D59" s="163"/>
      <c r="E59" s="163"/>
      <c r="F59" s="163"/>
      <c r="G59" s="163"/>
      <c r="H59" s="163"/>
      <c r="I59" s="163" t="s">
        <v>1552</v>
      </c>
    </row>
    <row r="60" spans="1:11" s="165" customFormat="1" ht="9" customHeight="1" x14ac:dyDescent="0.3">
      <c r="A60" s="164"/>
      <c r="B60" s="163"/>
      <c r="C60" s="163"/>
      <c r="D60" s="163"/>
      <c r="E60" s="163"/>
      <c r="F60" s="163"/>
      <c r="G60" s="163"/>
      <c r="H60" s="163"/>
      <c r="I60" s="163"/>
    </row>
    <row r="61" spans="1:11" s="165" customFormat="1" ht="22.5" customHeight="1" x14ac:dyDescent="0.3">
      <c r="A61" s="164" t="s">
        <v>1553</v>
      </c>
      <c r="B61" s="186" t="s">
        <v>1554</v>
      </c>
      <c r="C61" s="187"/>
      <c r="D61" s="188"/>
      <c r="E61" s="188"/>
    </row>
    <row r="62" spans="1:11" s="165" customFormat="1" ht="20.25" customHeight="1" x14ac:dyDescent="0.3">
      <c r="A62" s="164"/>
      <c r="B62" s="189" t="s">
        <v>1555</v>
      </c>
      <c r="C62" s="189"/>
      <c r="D62" s="163"/>
      <c r="E62" s="163"/>
      <c r="F62" s="163"/>
      <c r="G62" s="163"/>
      <c r="H62" s="163"/>
      <c r="I62" s="190">
        <v>47215176107.523933</v>
      </c>
    </row>
    <row r="63" spans="1:11" s="165" customFormat="1" ht="20.25" customHeight="1" x14ac:dyDescent="0.3">
      <c r="A63" s="164"/>
      <c r="B63" s="189" t="s">
        <v>1556</v>
      </c>
      <c r="C63" s="189"/>
      <c r="D63" s="163"/>
      <c r="E63" s="163"/>
      <c r="F63" s="163"/>
      <c r="G63" s="163"/>
      <c r="H63" s="163"/>
      <c r="I63" s="190">
        <v>24027591222.546089</v>
      </c>
    </row>
    <row r="64" spans="1:11" s="165" customFormat="1" ht="20.25" customHeight="1" thickBot="1" x14ac:dyDescent="0.35">
      <c r="A64" s="164"/>
      <c r="B64" s="191" t="s">
        <v>1557</v>
      </c>
      <c r="C64" s="191"/>
      <c r="D64" s="176"/>
      <c r="E64" s="176"/>
      <c r="F64" s="163"/>
      <c r="G64" s="163"/>
      <c r="H64" s="163"/>
      <c r="I64" s="192">
        <v>71242767330.070007</v>
      </c>
      <c r="J64" s="165" t="s">
        <v>2011</v>
      </c>
    </row>
    <row r="65" spans="1:13" s="165" customFormat="1" ht="10.5" customHeight="1" thickTop="1" x14ac:dyDescent="0.3">
      <c r="A65" s="164"/>
      <c r="B65" s="163"/>
      <c r="C65" s="163"/>
      <c r="D65" s="163"/>
      <c r="E65" s="163"/>
      <c r="F65" s="163"/>
      <c r="G65" s="163"/>
      <c r="H65" s="163"/>
      <c r="I65" s="163"/>
    </row>
    <row r="66" spans="1:13" s="165" customFormat="1" ht="22.5" customHeight="1" x14ac:dyDescent="0.3">
      <c r="A66" s="164" t="s">
        <v>1558</v>
      </c>
      <c r="B66" s="186" t="s">
        <v>1559</v>
      </c>
      <c r="C66" s="186"/>
      <c r="D66" s="186"/>
      <c r="E66" s="186"/>
      <c r="F66" s="163"/>
      <c r="G66" s="163"/>
      <c r="H66" s="163"/>
      <c r="I66" s="163"/>
    </row>
    <row r="67" spans="1:13" s="165" customFormat="1" ht="21" customHeight="1" x14ac:dyDescent="0.3">
      <c r="A67" s="164"/>
      <c r="B67" s="163" t="s">
        <v>1560</v>
      </c>
      <c r="C67" s="163"/>
      <c r="D67" s="163"/>
      <c r="E67" s="163"/>
      <c r="F67" s="163"/>
      <c r="G67" s="163"/>
      <c r="H67" s="163"/>
      <c r="I67" s="193" t="s">
        <v>1561</v>
      </c>
      <c r="J67" s="194"/>
    </row>
    <row r="68" spans="1:13" s="165" customFormat="1" ht="21" customHeight="1" x14ac:dyDescent="0.3">
      <c r="A68" s="164"/>
      <c r="B68" s="163" t="s">
        <v>1562</v>
      </c>
      <c r="C68" s="163"/>
      <c r="D68" s="163"/>
      <c r="E68" s="163"/>
      <c r="F68" s="163"/>
      <c r="G68" s="163"/>
      <c r="H68" s="163"/>
      <c r="I68" s="193" t="s">
        <v>1561</v>
      </c>
      <c r="J68" s="195"/>
    </row>
    <row r="69" spans="1:13" s="165" customFormat="1" ht="12" customHeight="1" x14ac:dyDescent="0.3">
      <c r="A69" s="164"/>
      <c r="B69" s="163"/>
      <c r="C69" s="163"/>
      <c r="D69" s="163"/>
      <c r="E69" s="163"/>
      <c r="F69" s="163"/>
      <c r="G69" s="163"/>
      <c r="H69" s="163"/>
      <c r="I69" s="163"/>
    </row>
    <row r="70" spans="1:13" s="165" customFormat="1" ht="39.75" customHeight="1" x14ac:dyDescent="0.2">
      <c r="A70" s="164"/>
      <c r="B70" s="196" t="s">
        <v>1563</v>
      </c>
      <c r="C70" s="196"/>
      <c r="D70" s="196"/>
      <c r="E70" s="196"/>
      <c r="F70" s="196"/>
      <c r="G70" s="196"/>
      <c r="H70" s="196"/>
      <c r="I70" s="196"/>
      <c r="J70" s="196"/>
      <c r="K70" s="196"/>
      <c r="L70" s="196"/>
      <c r="M70" s="196"/>
    </row>
    <row r="71" spans="1:13" s="165" customFormat="1" ht="20.25" customHeight="1" x14ac:dyDescent="0.2">
      <c r="A71" s="164"/>
      <c r="B71" s="196" t="s">
        <v>1564</v>
      </c>
      <c r="C71" s="196"/>
      <c r="D71" s="196"/>
      <c r="E71" s="196"/>
      <c r="F71" s="196"/>
      <c r="G71" s="196"/>
      <c r="H71" s="196"/>
      <c r="I71" s="196"/>
      <c r="J71" s="196"/>
      <c r="K71" s="196"/>
      <c r="L71" s="196"/>
      <c r="M71" s="196"/>
    </row>
    <row r="72" spans="1:13" s="165" customFormat="1" ht="20.25" customHeight="1" x14ac:dyDescent="0.2">
      <c r="A72" s="164"/>
      <c r="B72" s="197" t="s">
        <v>1565</v>
      </c>
      <c r="C72" s="197"/>
      <c r="D72" s="197"/>
      <c r="E72" s="197"/>
      <c r="F72" s="197"/>
      <c r="G72" s="197"/>
      <c r="H72" s="197"/>
      <c r="I72" s="197"/>
      <c r="J72" s="197"/>
      <c r="K72" s="197"/>
      <c r="L72" s="197"/>
      <c r="M72" s="197"/>
    </row>
    <row r="73" spans="1:13" s="165" customFormat="1" ht="24" customHeight="1" x14ac:dyDescent="0.2">
      <c r="A73" s="164"/>
      <c r="B73" s="196" t="s">
        <v>1566</v>
      </c>
      <c r="C73" s="196"/>
      <c r="D73" s="196"/>
      <c r="E73" s="196"/>
      <c r="F73" s="196"/>
      <c r="G73" s="196"/>
      <c r="H73" s="196"/>
      <c r="I73" s="196"/>
      <c r="J73" s="196"/>
      <c r="K73" s="196"/>
      <c r="L73" s="196"/>
      <c r="M73" s="196"/>
    </row>
    <row r="74" spans="1:13" s="165" customFormat="1" ht="38.25" customHeight="1" x14ac:dyDescent="0.2">
      <c r="A74" s="164"/>
      <c r="B74" s="196" t="s">
        <v>1567</v>
      </c>
      <c r="C74" s="196"/>
      <c r="D74" s="196"/>
      <c r="E74" s="196"/>
      <c r="F74" s="196"/>
      <c r="G74" s="196"/>
      <c r="H74" s="196"/>
      <c r="I74" s="196"/>
      <c r="J74" s="196"/>
      <c r="K74" s="196"/>
      <c r="L74" s="196"/>
      <c r="M74" s="196"/>
    </row>
    <row r="75" spans="1:13" s="165" customFormat="1" ht="9.75" customHeight="1" x14ac:dyDescent="0.2">
      <c r="A75" s="164"/>
      <c r="B75" s="198"/>
      <c r="C75" s="198"/>
      <c r="D75" s="198"/>
      <c r="E75" s="198"/>
      <c r="F75" s="198"/>
      <c r="G75" s="198"/>
      <c r="H75" s="198"/>
      <c r="I75" s="198"/>
      <c r="J75" s="198"/>
      <c r="K75" s="198"/>
      <c r="L75" s="198"/>
      <c r="M75" s="198"/>
    </row>
    <row r="76" spans="1:13" s="165" customFormat="1" ht="29.1" customHeight="1" x14ac:dyDescent="0.25">
      <c r="A76" s="199"/>
      <c r="B76" s="151" t="s">
        <v>1568</v>
      </c>
      <c r="C76" s="200"/>
      <c r="D76" s="201"/>
      <c r="E76" s="201"/>
      <c r="F76" s="201"/>
      <c r="G76" s="201"/>
      <c r="H76" s="201"/>
      <c r="I76" s="201"/>
      <c r="J76" s="201"/>
      <c r="K76" s="201"/>
      <c r="L76" s="202"/>
      <c r="M76" s="202"/>
    </row>
    <row r="77" spans="1:13" s="165" customFormat="1" ht="10.5" customHeight="1" x14ac:dyDescent="0.25">
      <c r="A77" s="199"/>
      <c r="B77" s="203"/>
      <c r="C77" s="203"/>
      <c r="D77" s="204"/>
      <c r="E77" s="204"/>
      <c r="F77" s="204"/>
      <c r="G77" s="204"/>
      <c r="H77" s="204"/>
      <c r="I77" s="204"/>
      <c r="J77" s="204"/>
      <c r="K77" s="204"/>
    </row>
    <row r="78" spans="1:13" s="165" customFormat="1" ht="23.25" x14ac:dyDescent="0.25">
      <c r="A78" s="164"/>
      <c r="B78" s="205" t="s">
        <v>1569</v>
      </c>
      <c r="C78" s="206"/>
      <c r="D78" s="206"/>
      <c r="E78" s="206"/>
      <c r="F78" s="207"/>
      <c r="G78" s="208" t="s">
        <v>1570</v>
      </c>
      <c r="H78" s="208" t="s">
        <v>1571</v>
      </c>
    </row>
    <row r="79" spans="1:13" s="165" customFormat="1" ht="26.1" customHeight="1" x14ac:dyDescent="0.2">
      <c r="A79" s="164" t="s">
        <v>1572</v>
      </c>
      <c r="B79" s="209" t="s">
        <v>1573</v>
      </c>
      <c r="C79" s="209"/>
      <c r="D79" s="210"/>
      <c r="E79" s="210"/>
      <c r="F79" s="209"/>
      <c r="G79" s="209"/>
      <c r="H79" s="209"/>
    </row>
    <row r="80" spans="1:13" s="165" customFormat="1" ht="24.95" customHeight="1" x14ac:dyDescent="0.2">
      <c r="A80" s="164"/>
      <c r="B80" s="211" t="s">
        <v>1574</v>
      </c>
      <c r="C80" s="211"/>
      <c r="D80" s="209"/>
      <c r="E80" s="210"/>
      <c r="F80" s="209"/>
      <c r="G80" s="166" t="s">
        <v>1575</v>
      </c>
      <c r="H80" s="166" t="s">
        <v>1576</v>
      </c>
    </row>
    <row r="81" spans="1:13" s="165" customFormat="1" ht="24.95" customHeight="1" x14ac:dyDescent="0.2">
      <c r="A81" s="164"/>
      <c r="B81" s="211" t="s">
        <v>1577</v>
      </c>
      <c r="C81" s="211"/>
      <c r="D81" s="209"/>
      <c r="E81" s="209"/>
      <c r="F81" s="209"/>
      <c r="G81" s="166" t="s">
        <v>1578</v>
      </c>
      <c r="H81" s="166" t="s">
        <v>1579</v>
      </c>
    </row>
    <row r="82" spans="1:13" s="165" customFormat="1" ht="24.95" customHeight="1" x14ac:dyDescent="0.2">
      <c r="A82" s="164"/>
      <c r="B82" s="211" t="s">
        <v>1580</v>
      </c>
      <c r="C82" s="211"/>
      <c r="D82" s="209"/>
      <c r="E82" s="209"/>
      <c r="F82" s="209"/>
      <c r="G82" s="212" t="s">
        <v>1581</v>
      </c>
      <c r="H82" s="166" t="s">
        <v>1582</v>
      </c>
    </row>
    <row r="83" spans="1:13" s="165" customFormat="1" ht="24.95" customHeight="1" x14ac:dyDescent="0.2">
      <c r="A83" s="164"/>
      <c r="B83" s="211" t="s">
        <v>1583</v>
      </c>
      <c r="C83" s="211"/>
      <c r="D83" s="209"/>
      <c r="E83" s="209"/>
      <c r="F83" s="209"/>
      <c r="G83" s="166" t="s">
        <v>1584</v>
      </c>
      <c r="H83" s="166" t="s">
        <v>1585</v>
      </c>
      <c r="J83" s="213"/>
    </row>
    <row r="84" spans="1:13" s="165" customFormat="1" ht="24.95" customHeight="1" x14ac:dyDescent="0.2">
      <c r="A84" s="164"/>
      <c r="B84" s="211" t="s">
        <v>1586</v>
      </c>
      <c r="C84" s="211"/>
      <c r="D84" s="209"/>
      <c r="E84" s="209"/>
      <c r="F84" s="209"/>
      <c r="G84" s="166" t="s">
        <v>1587</v>
      </c>
      <c r="H84" s="166" t="s">
        <v>1588</v>
      </c>
      <c r="J84" s="213"/>
    </row>
    <row r="85" spans="1:13" s="165" customFormat="1" ht="12.95" customHeight="1" x14ac:dyDescent="0.2">
      <c r="A85" s="164"/>
      <c r="B85" s="214"/>
      <c r="C85" s="214"/>
      <c r="D85" s="214"/>
      <c r="E85" s="214"/>
      <c r="F85" s="214"/>
      <c r="G85" s="214"/>
      <c r="H85" s="214"/>
    </row>
    <row r="86" spans="1:13" s="165" customFormat="1" ht="24.95" customHeight="1" x14ac:dyDescent="0.2">
      <c r="A86" s="164"/>
      <c r="B86" s="209" t="s">
        <v>1589</v>
      </c>
      <c r="C86" s="209"/>
      <c r="D86" s="209"/>
      <c r="E86" s="209"/>
      <c r="F86" s="215"/>
      <c r="G86" s="160"/>
      <c r="H86" s="160"/>
    </row>
    <row r="87" spans="1:13" s="165" customFormat="1" ht="24.95" customHeight="1" x14ac:dyDescent="0.2">
      <c r="A87" s="164"/>
      <c r="B87" s="211" t="s">
        <v>1590</v>
      </c>
      <c r="C87" s="209"/>
      <c r="D87" s="209"/>
      <c r="E87" s="209"/>
      <c r="F87" s="215"/>
      <c r="G87" s="212" t="s">
        <v>1591</v>
      </c>
      <c r="H87" s="212" t="s">
        <v>1579</v>
      </c>
    </row>
    <row r="88" spans="1:13" s="165" customFormat="1" ht="24.95" customHeight="1" x14ac:dyDescent="0.2">
      <c r="A88" s="164"/>
      <c r="B88" s="211" t="s">
        <v>1592</v>
      </c>
      <c r="C88" s="211"/>
      <c r="D88" s="209"/>
      <c r="E88" s="209"/>
      <c r="F88" s="209"/>
      <c r="G88" s="212" t="s">
        <v>1593</v>
      </c>
      <c r="H88" s="212" t="s">
        <v>1594</v>
      </c>
    </row>
    <row r="89" spans="1:13" s="165" customFormat="1" ht="24.95" customHeight="1" x14ac:dyDescent="0.2">
      <c r="A89" s="164"/>
      <c r="B89" s="211" t="s">
        <v>1580</v>
      </c>
      <c r="C89" s="211"/>
      <c r="D89" s="209"/>
      <c r="E89" s="209"/>
      <c r="F89" s="209"/>
      <c r="G89" s="212" t="s">
        <v>1581</v>
      </c>
      <c r="H89" s="166" t="s">
        <v>1581</v>
      </c>
    </row>
    <row r="90" spans="1:13" s="165" customFormat="1" ht="24.95" customHeight="1" x14ac:dyDescent="0.2">
      <c r="A90" s="164"/>
      <c r="B90" s="211" t="s">
        <v>1583</v>
      </c>
      <c r="C90" s="166"/>
      <c r="D90" s="209"/>
      <c r="E90" s="209"/>
      <c r="F90" s="209"/>
      <c r="G90" s="166" t="s">
        <v>1584</v>
      </c>
      <c r="H90" s="166" t="s">
        <v>1585</v>
      </c>
    </row>
    <row r="91" spans="1:13" s="165" customFormat="1" ht="12.95" customHeight="1" x14ac:dyDescent="0.2">
      <c r="A91" s="164"/>
    </row>
    <row r="92" spans="1:13" s="165" customFormat="1" ht="25.5" customHeight="1" x14ac:dyDescent="0.25">
      <c r="A92" s="164"/>
      <c r="G92" s="216" t="s">
        <v>1595</v>
      </c>
      <c r="H92" s="216"/>
      <c r="J92" s="188"/>
      <c r="K92" s="188"/>
    </row>
    <row r="93" spans="1:13" s="165" customFormat="1" ht="39.75" customHeight="1" x14ac:dyDescent="0.2">
      <c r="A93" s="164"/>
      <c r="B93" s="205" t="s">
        <v>1595</v>
      </c>
      <c r="C93" s="205"/>
      <c r="D93" s="208"/>
      <c r="E93" s="208" t="s">
        <v>1596</v>
      </c>
      <c r="F93" s="217"/>
      <c r="G93" s="208" t="s">
        <v>1597</v>
      </c>
      <c r="H93" s="208" t="s">
        <v>1598</v>
      </c>
      <c r="I93" s="218" t="s">
        <v>1599</v>
      </c>
      <c r="J93" s="218"/>
      <c r="K93" s="218"/>
      <c r="L93" s="218"/>
      <c r="M93" s="219" t="s">
        <v>1600</v>
      </c>
    </row>
    <row r="94" spans="1:13" s="165" customFormat="1" ht="16.5" x14ac:dyDescent="0.25">
      <c r="A94" s="164"/>
      <c r="B94" s="220"/>
      <c r="C94" s="220"/>
      <c r="D94" s="220"/>
      <c r="E94" s="220"/>
      <c r="F94" s="220"/>
      <c r="G94" s="221"/>
      <c r="H94" s="221"/>
      <c r="I94" s="220"/>
      <c r="J94" s="220"/>
      <c r="K94" s="220"/>
      <c r="M94" s="220"/>
    </row>
    <row r="95" spans="1:13" s="165" customFormat="1" ht="20.25" x14ac:dyDescent="0.3">
      <c r="A95" s="164"/>
      <c r="B95" s="180" t="s">
        <v>1601</v>
      </c>
      <c r="C95" s="180"/>
      <c r="D95" s="163"/>
      <c r="E95" s="193" t="s">
        <v>1602</v>
      </c>
      <c r="F95" s="215" t="s">
        <v>1583</v>
      </c>
      <c r="G95" s="166" t="s">
        <v>1584</v>
      </c>
      <c r="H95" s="166" t="s">
        <v>1603</v>
      </c>
      <c r="I95" s="222" t="s">
        <v>1604</v>
      </c>
      <c r="J95" s="222"/>
      <c r="K95" s="222"/>
      <c r="L95" s="222"/>
      <c r="M95" s="166" t="s">
        <v>1605</v>
      </c>
    </row>
    <row r="96" spans="1:13" s="165" customFormat="1" ht="39.75" customHeight="1" x14ac:dyDescent="0.3">
      <c r="A96" s="164"/>
      <c r="B96" s="180"/>
      <c r="C96" s="180"/>
      <c r="D96" s="163"/>
      <c r="E96" s="193"/>
      <c r="F96" s="215" t="s">
        <v>1606</v>
      </c>
      <c r="G96" s="223" t="s">
        <v>1603</v>
      </c>
      <c r="H96" s="223" t="s">
        <v>1607</v>
      </c>
      <c r="I96" s="224"/>
      <c r="J96" s="224"/>
      <c r="K96" s="224"/>
      <c r="L96" s="224"/>
      <c r="M96" s="223"/>
    </row>
    <row r="97" spans="1:13" s="165" customFormat="1" ht="16.5" customHeight="1" x14ac:dyDescent="0.3">
      <c r="A97" s="164"/>
      <c r="B97" s="180"/>
      <c r="C97" s="180"/>
      <c r="D97" s="163"/>
      <c r="E97" s="193"/>
      <c r="F97" s="209"/>
      <c r="G97" s="209"/>
      <c r="H97" s="209"/>
      <c r="I97" s="225"/>
      <c r="J97" s="225"/>
      <c r="K97" s="225"/>
      <c r="L97" s="163"/>
      <c r="M97" s="226"/>
    </row>
    <row r="98" spans="1:13" s="165" customFormat="1" ht="21" customHeight="1" x14ac:dyDescent="0.3">
      <c r="A98" s="164"/>
      <c r="B98" s="180" t="s">
        <v>1608</v>
      </c>
      <c r="C98" s="180"/>
      <c r="D98" s="163"/>
      <c r="E98" s="193" t="s">
        <v>1602</v>
      </c>
      <c r="F98" s="215" t="s">
        <v>1583</v>
      </c>
      <c r="G98" s="166" t="s">
        <v>1609</v>
      </c>
      <c r="H98" s="166" t="s">
        <v>1603</v>
      </c>
      <c r="I98" s="227" t="s">
        <v>1610</v>
      </c>
      <c r="J98" s="227"/>
      <c r="K98" s="227"/>
      <c r="L98" s="163"/>
      <c r="M98" s="166" t="s">
        <v>1605</v>
      </c>
    </row>
    <row r="99" spans="1:13" s="165" customFormat="1" ht="19.5" customHeight="1" x14ac:dyDescent="0.3">
      <c r="A99" s="164"/>
      <c r="B99" s="163"/>
      <c r="C99" s="163"/>
      <c r="D99" s="163"/>
      <c r="E99" s="193"/>
      <c r="F99" s="215" t="s">
        <v>1606</v>
      </c>
      <c r="G99" s="223" t="s">
        <v>1603</v>
      </c>
      <c r="H99" s="223" t="s">
        <v>1607</v>
      </c>
      <c r="I99" s="228"/>
      <c r="J99" s="228"/>
      <c r="K99" s="228"/>
      <c r="L99" s="229"/>
      <c r="M99" s="223"/>
    </row>
    <row r="100" spans="1:13" s="165" customFormat="1" ht="20.25" x14ac:dyDescent="0.3">
      <c r="A100" s="164"/>
      <c r="B100" s="163"/>
      <c r="C100" s="163"/>
      <c r="D100" s="163"/>
      <c r="E100" s="193"/>
      <c r="F100" s="215"/>
      <c r="G100" s="166"/>
      <c r="H100" s="166"/>
      <c r="I100" s="180"/>
      <c r="J100" s="180"/>
      <c r="K100" s="180"/>
      <c r="L100" s="163"/>
      <c r="M100" s="166"/>
    </row>
    <row r="101" spans="1:13" s="165" customFormat="1" ht="22.5" customHeight="1" x14ac:dyDescent="0.3">
      <c r="A101" s="164"/>
      <c r="B101" s="180" t="s">
        <v>1611</v>
      </c>
      <c r="C101" s="180"/>
      <c r="D101" s="163"/>
      <c r="E101" s="193" t="s">
        <v>1602</v>
      </c>
      <c r="F101" s="215" t="s">
        <v>1583</v>
      </c>
      <c r="G101" s="166" t="s">
        <v>1612</v>
      </c>
      <c r="H101" s="166" t="s">
        <v>1603</v>
      </c>
      <c r="I101" s="222" t="s">
        <v>1613</v>
      </c>
      <c r="J101" s="222"/>
      <c r="K101" s="222"/>
      <c r="L101" s="222"/>
      <c r="M101" s="166" t="s">
        <v>1605</v>
      </c>
    </row>
    <row r="102" spans="1:13" s="165" customFormat="1" ht="18" customHeight="1" x14ac:dyDescent="0.3">
      <c r="A102" s="164"/>
      <c r="B102" s="180"/>
      <c r="C102" s="180"/>
      <c r="D102" s="163"/>
      <c r="E102" s="193"/>
      <c r="F102" s="215" t="s">
        <v>1606</v>
      </c>
      <c r="G102" s="223" t="s">
        <v>1603</v>
      </c>
      <c r="H102" s="223" t="s">
        <v>1614</v>
      </c>
      <c r="I102" s="224"/>
      <c r="J102" s="224"/>
      <c r="K102" s="224"/>
      <c r="L102" s="224"/>
      <c r="M102" s="230"/>
    </row>
    <row r="103" spans="1:13" s="165" customFormat="1" ht="11.25" customHeight="1" x14ac:dyDescent="0.3">
      <c r="A103" s="164"/>
      <c r="B103" s="180"/>
      <c r="C103" s="180"/>
      <c r="D103" s="163"/>
      <c r="E103" s="193"/>
      <c r="F103" s="215"/>
      <c r="G103" s="166"/>
      <c r="H103" s="166"/>
      <c r="I103" s="231"/>
      <c r="J103" s="231"/>
      <c r="K103" s="231"/>
      <c r="L103" s="231"/>
      <c r="M103" s="212"/>
    </row>
    <row r="104" spans="1:13" s="165" customFormat="1" ht="23.25" customHeight="1" x14ac:dyDescent="0.3">
      <c r="A104" s="164"/>
      <c r="B104" s="232" t="s">
        <v>1615</v>
      </c>
      <c r="C104" s="180"/>
      <c r="D104" s="163"/>
      <c r="E104" s="193"/>
      <c r="F104" s="215"/>
      <c r="G104" s="166"/>
      <c r="H104" s="166"/>
      <c r="I104" s="231"/>
      <c r="J104" s="231"/>
      <c r="K104" s="231"/>
      <c r="L104" s="231"/>
      <c r="M104" s="212"/>
    </row>
    <row r="105" spans="1:13" s="165" customFormat="1" ht="21" x14ac:dyDescent="0.3">
      <c r="A105" s="164"/>
      <c r="B105" s="233" t="s">
        <v>1616</v>
      </c>
      <c r="C105" s="180"/>
      <c r="D105" s="163"/>
      <c r="E105" s="193"/>
      <c r="F105" s="215"/>
      <c r="G105" s="166"/>
      <c r="H105" s="166"/>
      <c r="I105" s="231"/>
      <c r="J105" s="231"/>
      <c r="K105" s="231"/>
      <c r="L105" s="231"/>
      <c r="M105" s="212"/>
    </row>
    <row r="106" spans="1:13" s="165" customFormat="1" ht="21.75" x14ac:dyDescent="0.3">
      <c r="A106" s="164"/>
      <c r="B106" s="232" t="s">
        <v>1617</v>
      </c>
      <c r="C106" s="180"/>
      <c r="D106" s="163"/>
      <c r="E106" s="193"/>
      <c r="F106" s="215"/>
      <c r="G106" s="166"/>
      <c r="H106" s="166"/>
      <c r="I106" s="231"/>
      <c r="J106" s="231"/>
      <c r="K106" s="231"/>
      <c r="L106" s="231"/>
      <c r="M106" s="212"/>
    </row>
    <row r="107" spans="1:13" s="214" customFormat="1" ht="30" customHeight="1" x14ac:dyDescent="0.25">
      <c r="A107" s="234"/>
      <c r="B107" s="151" t="s">
        <v>1618</v>
      </c>
      <c r="C107" s="235"/>
      <c r="D107" s="236"/>
      <c r="E107" s="236"/>
      <c r="F107" s="236"/>
      <c r="G107" s="236"/>
      <c r="H107" s="236"/>
      <c r="I107" s="236"/>
      <c r="J107" s="236"/>
      <c r="K107" s="236"/>
      <c r="L107" s="237"/>
      <c r="M107" s="237"/>
    </row>
    <row r="108" spans="1:13" s="165" customFormat="1" ht="30" customHeight="1" x14ac:dyDescent="0.35">
      <c r="A108" s="164"/>
      <c r="B108" s="238"/>
      <c r="C108" s="239"/>
      <c r="D108" s="204"/>
      <c r="E108" s="204"/>
      <c r="F108" s="204"/>
      <c r="G108" s="216" t="s">
        <v>1619</v>
      </c>
      <c r="H108" s="216"/>
      <c r="I108" s="204"/>
      <c r="J108" s="204"/>
      <c r="K108" s="204"/>
    </row>
    <row r="109" spans="1:13" s="165" customFormat="1" ht="41.25" customHeight="1" x14ac:dyDescent="0.2">
      <c r="A109" s="164"/>
      <c r="B109" s="205" t="s">
        <v>1620</v>
      </c>
      <c r="C109" s="205"/>
      <c r="D109" s="208"/>
      <c r="E109" s="208" t="s">
        <v>1596</v>
      </c>
      <c r="F109" s="217"/>
      <c r="G109" s="208" t="s">
        <v>1597</v>
      </c>
      <c r="H109" s="208" t="s">
        <v>1598</v>
      </c>
      <c r="I109" s="218" t="s">
        <v>1599</v>
      </c>
      <c r="J109" s="218"/>
      <c r="K109" s="218"/>
      <c r="L109" s="218"/>
      <c r="M109" s="219" t="s">
        <v>1600</v>
      </c>
    </row>
    <row r="110" spans="1:13" s="165" customFormat="1" ht="23.25" customHeight="1" x14ac:dyDescent="0.3">
      <c r="A110" s="164"/>
      <c r="B110" s="180"/>
      <c r="C110" s="180"/>
      <c r="D110" s="163"/>
      <c r="E110" s="193"/>
      <c r="F110" s="209"/>
      <c r="G110" s="209"/>
      <c r="H110" s="209"/>
      <c r="I110" s="180"/>
      <c r="J110" s="180"/>
      <c r="K110" s="180"/>
      <c r="L110" s="163"/>
      <c r="M110" s="166"/>
    </row>
    <row r="111" spans="1:13" s="165" customFormat="1" ht="27" customHeight="1" x14ac:dyDescent="0.2">
      <c r="A111" s="164"/>
      <c r="B111" s="209" t="s">
        <v>1621</v>
      </c>
      <c r="C111" s="209"/>
      <c r="D111" s="209"/>
      <c r="E111" s="166" t="s">
        <v>1602</v>
      </c>
      <c r="F111" s="215" t="s">
        <v>1583</v>
      </c>
      <c r="G111" s="166" t="s">
        <v>1622</v>
      </c>
      <c r="H111" s="166" t="s">
        <v>1603</v>
      </c>
      <c r="I111" s="211" t="s">
        <v>1623</v>
      </c>
      <c r="J111" s="211"/>
      <c r="K111" s="211"/>
      <c r="L111" s="209"/>
      <c r="M111" s="166" t="s">
        <v>1605</v>
      </c>
    </row>
    <row r="112" spans="1:13" s="165" customFormat="1" ht="27" customHeight="1" x14ac:dyDescent="0.2">
      <c r="A112" s="164"/>
      <c r="B112" s="209"/>
      <c r="C112" s="209"/>
      <c r="D112" s="209"/>
      <c r="E112" s="166"/>
      <c r="F112" s="215" t="s">
        <v>1606</v>
      </c>
      <c r="G112" s="166" t="s">
        <v>1603</v>
      </c>
      <c r="H112" s="166" t="s">
        <v>1607</v>
      </c>
      <c r="I112" s="240"/>
      <c r="J112" s="240"/>
      <c r="K112" s="240"/>
      <c r="L112" s="209"/>
      <c r="M112" s="166"/>
    </row>
    <row r="113" spans="1:16" s="165" customFormat="1" ht="12.95" customHeight="1" x14ac:dyDescent="0.2">
      <c r="A113" s="164"/>
      <c r="B113" s="209"/>
      <c r="C113" s="209"/>
      <c r="D113" s="209"/>
      <c r="E113" s="166"/>
      <c r="F113" s="209"/>
      <c r="G113" s="241"/>
      <c r="H113" s="241"/>
      <c r="I113" s="241"/>
      <c r="J113" s="241"/>
      <c r="K113" s="241"/>
      <c r="L113" s="241"/>
      <c r="M113" s="242"/>
    </row>
    <row r="114" spans="1:16" s="165" customFormat="1" ht="27" customHeight="1" x14ac:dyDescent="0.2">
      <c r="A114" s="164"/>
      <c r="B114" s="243" t="s">
        <v>1624</v>
      </c>
      <c r="C114" s="243"/>
      <c r="D114" s="243"/>
      <c r="E114" s="166" t="s">
        <v>1602</v>
      </c>
      <c r="F114" s="215" t="s">
        <v>1583</v>
      </c>
      <c r="G114" s="166" t="s">
        <v>1584</v>
      </c>
      <c r="H114" s="166" t="s">
        <v>1625</v>
      </c>
      <c r="I114" s="209" t="s">
        <v>1626</v>
      </c>
      <c r="J114" s="209"/>
      <c r="K114" s="209"/>
      <c r="L114" s="209"/>
      <c r="M114" s="166" t="s">
        <v>1605</v>
      </c>
    </row>
    <row r="115" spans="1:16" s="165" customFormat="1" ht="27" customHeight="1" x14ac:dyDescent="0.2">
      <c r="A115" s="164"/>
      <c r="B115" s="243"/>
      <c r="C115" s="243"/>
      <c r="D115" s="243"/>
      <c r="E115" s="166"/>
      <c r="F115" s="215" t="s">
        <v>1606</v>
      </c>
      <c r="G115" s="166" t="s">
        <v>1603</v>
      </c>
      <c r="H115" s="166" t="s">
        <v>1627</v>
      </c>
      <c r="I115" s="244"/>
      <c r="J115" s="244"/>
      <c r="K115" s="244"/>
      <c r="L115" s="209"/>
      <c r="M115" s="166"/>
    </row>
    <row r="116" spans="1:16" s="165" customFormat="1" ht="12.95" customHeight="1" x14ac:dyDescent="0.2">
      <c r="A116" s="164"/>
      <c r="B116" s="209"/>
      <c r="C116" s="209"/>
      <c r="D116" s="209"/>
      <c r="E116" s="166"/>
      <c r="F116" s="209"/>
      <c r="G116" s="241"/>
      <c r="H116" s="241"/>
      <c r="I116" s="241"/>
      <c r="J116" s="241"/>
      <c r="K116" s="241"/>
      <c r="L116" s="241"/>
      <c r="M116" s="242"/>
    </row>
    <row r="117" spans="1:16" s="165" customFormat="1" ht="27" customHeight="1" x14ac:dyDescent="0.2">
      <c r="A117" s="164"/>
      <c r="B117" s="243" t="s">
        <v>1628</v>
      </c>
      <c r="C117" s="243"/>
      <c r="D117" s="243"/>
      <c r="E117" s="166" t="s">
        <v>1629</v>
      </c>
      <c r="F117" s="215" t="s">
        <v>1583</v>
      </c>
      <c r="G117" s="166" t="s">
        <v>1584</v>
      </c>
      <c r="H117" s="166" t="s">
        <v>1625</v>
      </c>
      <c r="I117" s="245" t="s">
        <v>1630</v>
      </c>
      <c r="J117" s="245"/>
      <c r="K117" s="245"/>
      <c r="L117" s="209"/>
      <c r="M117" s="166" t="s">
        <v>1588</v>
      </c>
    </row>
    <row r="118" spans="1:16" s="165" customFormat="1" ht="27" customHeight="1" x14ac:dyDescent="0.2">
      <c r="A118" s="164"/>
      <c r="B118" s="243"/>
      <c r="C118" s="243"/>
      <c r="D118" s="243"/>
      <c r="E118" s="166"/>
      <c r="F118" s="215" t="s">
        <v>1606</v>
      </c>
      <c r="G118" s="166" t="s">
        <v>1603</v>
      </c>
      <c r="H118" s="166" t="s">
        <v>1627</v>
      </c>
      <c r="I118" s="246"/>
      <c r="J118" s="246"/>
      <c r="K118" s="246"/>
      <c r="L118" s="209"/>
      <c r="M118" s="166"/>
    </row>
    <row r="119" spans="1:16" s="165" customFormat="1" ht="12.95" customHeight="1" x14ac:dyDescent="0.2">
      <c r="A119" s="164" t="s">
        <v>1631</v>
      </c>
      <c r="B119" s="209"/>
      <c r="C119" s="209"/>
      <c r="D119" s="209"/>
      <c r="E119" s="166"/>
      <c r="F119" s="209"/>
      <c r="G119" s="241"/>
      <c r="H119" s="241"/>
      <c r="I119" s="241"/>
      <c r="J119" s="241"/>
      <c r="K119" s="241"/>
      <c r="L119" s="241"/>
      <c r="M119" s="242"/>
    </row>
    <row r="120" spans="1:16" ht="27" customHeight="1" x14ac:dyDescent="0.2">
      <c r="A120" s="164"/>
      <c r="B120" s="209" t="s">
        <v>1632</v>
      </c>
      <c r="C120" s="209"/>
      <c r="D120" s="209"/>
      <c r="E120" s="166" t="s">
        <v>1633</v>
      </c>
      <c r="F120" s="215" t="s">
        <v>1606</v>
      </c>
      <c r="G120" s="223" t="s">
        <v>1634</v>
      </c>
      <c r="H120" s="223" t="s">
        <v>1607</v>
      </c>
      <c r="I120" s="247" t="s">
        <v>1635</v>
      </c>
      <c r="J120" s="247"/>
      <c r="K120" s="247"/>
      <c r="L120" s="247"/>
      <c r="M120" s="223" t="s">
        <v>1605</v>
      </c>
      <c r="N120" s="165"/>
      <c r="O120" s="165"/>
      <c r="P120" s="165"/>
    </row>
    <row r="121" spans="1:16" s="165" customFormat="1" ht="12.95" customHeight="1" x14ac:dyDescent="0.2">
      <c r="A121" s="164"/>
      <c r="B121" s="209"/>
      <c r="C121" s="209"/>
      <c r="D121" s="209"/>
      <c r="E121" s="166"/>
      <c r="F121" s="209"/>
      <c r="G121" s="241"/>
      <c r="H121" s="241"/>
      <c r="I121" s="241"/>
      <c r="J121" s="241"/>
      <c r="K121" s="241"/>
      <c r="L121" s="241"/>
      <c r="M121" s="242"/>
    </row>
    <row r="122" spans="1:16" ht="27" customHeight="1" x14ac:dyDescent="0.2">
      <c r="A122" s="164"/>
      <c r="B122" s="209" t="s">
        <v>1636</v>
      </c>
      <c r="C122" s="209"/>
      <c r="D122" s="210"/>
      <c r="E122" s="166" t="s">
        <v>1633</v>
      </c>
      <c r="F122" s="215" t="s">
        <v>1583</v>
      </c>
      <c r="G122" s="166" t="s">
        <v>1612</v>
      </c>
      <c r="H122" s="248" t="s">
        <v>1625</v>
      </c>
      <c r="I122" s="209" t="s">
        <v>1637</v>
      </c>
      <c r="J122" s="209"/>
      <c r="K122" s="209"/>
      <c r="L122" s="209"/>
      <c r="M122" s="166" t="s">
        <v>1605</v>
      </c>
      <c r="N122" s="165"/>
      <c r="O122" s="165"/>
      <c r="P122" s="165"/>
    </row>
    <row r="123" spans="1:16" s="249" customFormat="1" ht="27" customHeight="1" x14ac:dyDescent="0.25">
      <c r="B123" s="215"/>
      <c r="C123" s="215"/>
      <c r="D123" s="215"/>
      <c r="E123" s="215"/>
      <c r="F123" s="215" t="s">
        <v>1606</v>
      </c>
      <c r="G123" s="250" t="s">
        <v>1603</v>
      </c>
      <c r="H123" s="223" t="s">
        <v>1638</v>
      </c>
      <c r="I123" s="250"/>
      <c r="J123" s="250"/>
      <c r="K123" s="250"/>
      <c r="L123" s="250"/>
      <c r="M123" s="250"/>
    </row>
    <row r="124" spans="1:16" s="165" customFormat="1" ht="12.95" customHeight="1" x14ac:dyDescent="0.2">
      <c r="A124" s="164"/>
      <c r="B124" s="209"/>
      <c r="C124" s="209"/>
      <c r="D124" s="209"/>
      <c r="E124" s="166"/>
      <c r="F124" s="209"/>
      <c r="G124" s="241"/>
      <c r="H124" s="241"/>
      <c r="I124" s="241"/>
      <c r="J124" s="241"/>
      <c r="K124" s="241"/>
      <c r="L124" s="241"/>
      <c r="M124" s="242"/>
    </row>
    <row r="125" spans="1:16" s="165" customFormat="1" ht="36" customHeight="1" x14ac:dyDescent="0.25">
      <c r="A125" s="199" t="s">
        <v>1631</v>
      </c>
      <c r="B125" s="209" t="s">
        <v>1639</v>
      </c>
      <c r="C125" s="209"/>
      <c r="D125" s="210"/>
      <c r="E125" s="166" t="s">
        <v>1602</v>
      </c>
      <c r="F125" s="215" t="s">
        <v>1606</v>
      </c>
      <c r="G125" s="166" t="s">
        <v>1634</v>
      </c>
      <c r="H125" s="166" t="s">
        <v>1640</v>
      </c>
      <c r="I125" s="146" t="s">
        <v>1641</v>
      </c>
      <c r="J125" s="146"/>
      <c r="K125" s="146"/>
      <c r="L125" s="146"/>
      <c r="M125" s="251" t="s">
        <v>1605</v>
      </c>
    </row>
    <row r="126" spans="1:16" s="165" customFormat="1" ht="12.95" customHeight="1" x14ac:dyDescent="0.25">
      <c r="A126" s="199"/>
      <c r="B126" s="209"/>
      <c r="C126" s="209"/>
      <c r="D126" s="210"/>
      <c r="E126" s="166"/>
      <c r="F126" s="209"/>
      <c r="G126" s="244"/>
      <c r="H126" s="244"/>
      <c r="I126" s="247"/>
      <c r="J126" s="247"/>
      <c r="K126" s="247"/>
      <c r="L126" s="247"/>
      <c r="M126" s="252"/>
    </row>
    <row r="127" spans="1:16" s="165" customFormat="1" ht="27" customHeight="1" x14ac:dyDescent="0.2">
      <c r="A127" s="164"/>
      <c r="B127" s="209" t="s">
        <v>1642</v>
      </c>
      <c r="C127" s="209"/>
      <c r="D127" s="210"/>
      <c r="E127" s="166" t="s">
        <v>1602</v>
      </c>
      <c r="F127" s="209"/>
      <c r="G127" s="209"/>
      <c r="H127" s="209"/>
      <c r="I127" s="209"/>
      <c r="J127" s="209"/>
      <c r="K127" s="209"/>
      <c r="L127" s="209"/>
      <c r="M127" s="209"/>
    </row>
    <row r="128" spans="1:16" s="165" customFormat="1" ht="27" customHeight="1" x14ac:dyDescent="0.2">
      <c r="A128" s="164"/>
      <c r="B128" s="211" t="s">
        <v>1643</v>
      </c>
      <c r="C128" s="209"/>
      <c r="D128" s="210"/>
      <c r="E128" s="166"/>
      <c r="F128" s="253" t="s">
        <v>1583</v>
      </c>
      <c r="G128" s="166" t="s">
        <v>1644</v>
      </c>
      <c r="H128" s="166" t="s">
        <v>1625</v>
      </c>
      <c r="I128" s="254" t="s">
        <v>1645</v>
      </c>
      <c r="J128" s="254"/>
      <c r="K128" s="254"/>
      <c r="L128" s="209"/>
      <c r="M128" s="166" t="s">
        <v>1605</v>
      </c>
    </row>
    <row r="129" spans="1:13" s="165" customFormat="1" ht="27" customHeight="1" x14ac:dyDescent="0.2">
      <c r="A129" s="164"/>
      <c r="B129" s="209"/>
      <c r="C129" s="211"/>
      <c r="D129" s="211"/>
      <c r="E129" s="166"/>
      <c r="F129" s="253" t="s">
        <v>1606</v>
      </c>
      <c r="G129" s="166" t="s">
        <v>1646</v>
      </c>
      <c r="H129" s="166" t="s">
        <v>1647</v>
      </c>
      <c r="I129" s="209"/>
      <c r="J129" s="209"/>
      <c r="K129" s="209"/>
      <c r="L129" s="209"/>
      <c r="M129" s="209"/>
    </row>
    <row r="130" spans="1:13" s="165" customFormat="1" ht="27" customHeight="1" x14ac:dyDescent="0.2">
      <c r="A130" s="164"/>
      <c r="B130" s="211" t="s">
        <v>1648</v>
      </c>
      <c r="C130" s="209"/>
      <c r="D130" s="210"/>
      <c r="E130" s="166"/>
      <c r="F130" s="253" t="s">
        <v>1583</v>
      </c>
      <c r="G130" s="166" t="s">
        <v>1649</v>
      </c>
      <c r="H130" s="166" t="s">
        <v>1650</v>
      </c>
      <c r="I130" s="254" t="s">
        <v>1651</v>
      </c>
      <c r="J130" s="254"/>
      <c r="K130" s="254"/>
      <c r="L130" s="209"/>
      <c r="M130" s="166"/>
    </row>
    <row r="131" spans="1:13" s="165" customFormat="1" ht="27" customHeight="1" x14ac:dyDescent="0.2">
      <c r="A131" s="164"/>
      <c r="B131" s="245"/>
      <c r="C131" s="245"/>
      <c r="D131" s="245"/>
      <c r="E131" s="245"/>
      <c r="F131" s="215" t="s">
        <v>1606</v>
      </c>
      <c r="G131" s="223" t="s">
        <v>1652</v>
      </c>
      <c r="H131" s="223" t="s">
        <v>1653</v>
      </c>
      <c r="I131" s="223"/>
      <c r="J131" s="244"/>
      <c r="K131" s="244"/>
      <c r="L131" s="244"/>
      <c r="M131" s="244"/>
    </row>
    <row r="132" spans="1:13" s="165" customFormat="1" ht="12.95" customHeight="1" x14ac:dyDescent="0.2">
      <c r="A132" s="164"/>
      <c r="B132" s="209"/>
      <c r="C132" s="209"/>
      <c r="D132" s="209"/>
      <c r="E132" s="166"/>
      <c r="F132" s="209"/>
      <c r="G132" s="241"/>
      <c r="H132" s="241"/>
      <c r="I132" s="241"/>
      <c r="J132" s="241"/>
      <c r="K132" s="241"/>
      <c r="L132" s="241"/>
      <c r="M132" s="242"/>
    </row>
    <row r="133" spans="1:13" s="165" customFormat="1" ht="27" customHeight="1" x14ac:dyDescent="0.2">
      <c r="A133" s="164"/>
      <c r="B133" s="209" t="s">
        <v>1654</v>
      </c>
      <c r="C133" s="209"/>
      <c r="D133" s="210"/>
      <c r="E133" s="166" t="s">
        <v>1602</v>
      </c>
      <c r="F133" s="209"/>
      <c r="G133" s="209"/>
      <c r="H133" s="209"/>
      <c r="I133" s="209"/>
      <c r="J133" s="209"/>
      <c r="K133" s="209"/>
      <c r="L133" s="209"/>
      <c r="M133" s="209"/>
    </row>
    <row r="134" spans="1:13" s="165" customFormat="1" ht="27" customHeight="1" x14ac:dyDescent="0.2">
      <c r="A134" s="164"/>
      <c r="B134" s="211" t="s">
        <v>1643</v>
      </c>
      <c r="C134" s="209"/>
      <c r="D134" s="210"/>
      <c r="E134" s="166"/>
      <c r="F134" s="253" t="s">
        <v>1583</v>
      </c>
      <c r="G134" s="166" t="s">
        <v>1644</v>
      </c>
      <c r="H134" s="166" t="s">
        <v>1625</v>
      </c>
      <c r="I134" s="254" t="s">
        <v>1645</v>
      </c>
      <c r="J134" s="254"/>
      <c r="K134" s="254"/>
      <c r="L134" s="209"/>
      <c r="M134" s="166" t="s">
        <v>1605</v>
      </c>
    </row>
    <row r="135" spans="1:13" s="165" customFormat="1" ht="27" customHeight="1" x14ac:dyDescent="0.2">
      <c r="A135" s="164"/>
      <c r="B135" s="209"/>
      <c r="C135" s="211"/>
      <c r="D135" s="211"/>
      <c r="E135" s="166"/>
      <c r="F135" s="253" t="s">
        <v>1606</v>
      </c>
      <c r="G135" s="248" t="s">
        <v>1646</v>
      </c>
      <c r="H135" s="166" t="s">
        <v>1647</v>
      </c>
      <c r="I135" s="209"/>
      <c r="J135" s="209"/>
      <c r="K135" s="209"/>
      <c r="L135" s="209"/>
      <c r="M135" s="209"/>
    </row>
    <row r="136" spans="1:13" s="165" customFormat="1" ht="27" customHeight="1" x14ac:dyDescent="0.2">
      <c r="A136" s="164"/>
      <c r="B136" s="211" t="s">
        <v>1648</v>
      </c>
      <c r="C136" s="209"/>
      <c r="D136" s="210"/>
      <c r="E136" s="166"/>
      <c r="F136" s="253" t="s">
        <v>1583</v>
      </c>
      <c r="G136" s="166" t="s">
        <v>1649</v>
      </c>
      <c r="H136" s="166" t="s">
        <v>1650</v>
      </c>
      <c r="I136" s="254" t="s">
        <v>1651</v>
      </c>
      <c r="J136" s="254"/>
      <c r="K136" s="254"/>
      <c r="L136" s="209"/>
      <c r="M136" s="166"/>
    </row>
    <row r="137" spans="1:13" s="165" customFormat="1" ht="27" customHeight="1" x14ac:dyDescent="0.2">
      <c r="A137" s="164"/>
      <c r="B137" s="245"/>
      <c r="C137" s="245"/>
      <c r="D137" s="245"/>
      <c r="E137" s="245"/>
      <c r="F137" s="215" t="s">
        <v>1606</v>
      </c>
      <c r="G137" s="255" t="s">
        <v>1652</v>
      </c>
      <c r="H137" s="223" t="s">
        <v>1653</v>
      </c>
      <c r="I137" s="223"/>
      <c r="J137" s="244"/>
      <c r="K137" s="244"/>
      <c r="L137" s="244"/>
      <c r="M137" s="244"/>
    </row>
    <row r="138" spans="1:13" s="165" customFormat="1" ht="12.95" customHeight="1" x14ac:dyDescent="0.3">
      <c r="A138" s="164"/>
      <c r="B138" s="180"/>
      <c r="C138" s="180"/>
      <c r="D138" s="163"/>
      <c r="E138" s="193"/>
      <c r="F138" s="209"/>
      <c r="G138" s="241"/>
      <c r="H138" s="241"/>
      <c r="I138" s="256"/>
      <c r="J138" s="256"/>
      <c r="K138" s="256"/>
      <c r="L138" s="257"/>
      <c r="M138" s="242"/>
    </row>
    <row r="139" spans="1:13" s="165" customFormat="1" ht="21" customHeight="1" x14ac:dyDescent="0.2">
      <c r="A139" s="164"/>
      <c r="B139" s="258" t="s">
        <v>1655</v>
      </c>
      <c r="C139" s="259"/>
      <c r="D139" s="259"/>
      <c r="E139" s="259"/>
      <c r="F139" s="259"/>
      <c r="G139" s="259"/>
      <c r="H139" s="259"/>
      <c r="I139" s="259"/>
      <c r="J139" s="259"/>
      <c r="K139" s="259"/>
      <c r="L139" s="259"/>
    </row>
    <row r="140" spans="1:13" s="260" customFormat="1" ht="20.100000000000001" customHeight="1" x14ac:dyDescent="0.2">
      <c r="B140" s="261"/>
      <c r="C140" s="262"/>
      <c r="D140" s="262"/>
      <c r="E140" s="263"/>
      <c r="F140" s="263"/>
      <c r="G140" s="263"/>
      <c r="H140" s="263"/>
      <c r="I140" s="263"/>
      <c r="J140" s="263"/>
      <c r="K140" s="263"/>
      <c r="L140" s="263"/>
    </row>
    <row r="141" spans="1:13" s="214" customFormat="1" ht="23.25" x14ac:dyDescent="0.25">
      <c r="A141" s="264"/>
      <c r="B141" s="151" t="s">
        <v>1656</v>
      </c>
      <c r="C141" s="235"/>
      <c r="D141" s="236"/>
      <c r="E141" s="236"/>
      <c r="F141" s="236"/>
      <c r="G141" s="236"/>
      <c r="H141" s="236"/>
      <c r="I141" s="236"/>
      <c r="J141" s="236"/>
      <c r="K141" s="236"/>
      <c r="L141" s="237"/>
      <c r="M141" s="237"/>
    </row>
    <row r="142" spans="1:13" s="165" customFormat="1" ht="18" x14ac:dyDescent="0.25">
      <c r="A142" s="164"/>
      <c r="B142" s="265"/>
      <c r="C142" s="265"/>
      <c r="D142" s="266"/>
      <c r="E142" s="266"/>
      <c r="F142" s="267"/>
      <c r="G142" s="268"/>
      <c r="H142" s="268"/>
      <c r="I142" s="184"/>
    </row>
    <row r="143" spans="1:13" s="165" customFormat="1" ht="27" customHeight="1" x14ac:dyDescent="0.3">
      <c r="A143" s="164"/>
      <c r="B143" s="269" t="s">
        <v>1657</v>
      </c>
      <c r="C143" s="270"/>
      <c r="D143" s="271"/>
      <c r="E143" s="271"/>
      <c r="F143" s="215"/>
      <c r="G143" s="272" t="s">
        <v>1658</v>
      </c>
      <c r="H143" s="272" t="s">
        <v>1598</v>
      </c>
      <c r="I143" s="163"/>
      <c r="J143" s="272" t="s">
        <v>1656</v>
      </c>
    </row>
    <row r="144" spans="1:13" s="165" customFormat="1" ht="27" customHeight="1" x14ac:dyDescent="0.3">
      <c r="A144" s="164"/>
      <c r="B144" s="273" t="s">
        <v>1659</v>
      </c>
      <c r="C144" s="274"/>
      <c r="D144" s="271"/>
      <c r="E144" s="271"/>
      <c r="F144" s="215"/>
      <c r="G144" s="166" t="s">
        <v>1584</v>
      </c>
      <c r="H144" s="166" t="s">
        <v>1660</v>
      </c>
      <c r="I144" s="163"/>
      <c r="J144" s="193" t="s">
        <v>1588</v>
      </c>
      <c r="K144" s="232"/>
      <c r="L144" s="232"/>
    </row>
    <row r="145" spans="1:13" s="165" customFormat="1" ht="18" x14ac:dyDescent="0.25">
      <c r="A145" s="164"/>
      <c r="B145" s="275"/>
      <c r="C145" s="275"/>
      <c r="D145" s="276"/>
      <c r="E145" s="276"/>
      <c r="F145" s="277"/>
      <c r="G145" s="278"/>
      <c r="H145" s="278"/>
      <c r="I145" s="141"/>
      <c r="J145" s="232"/>
      <c r="K145" s="232"/>
      <c r="L145" s="232"/>
    </row>
    <row r="146" spans="1:13" s="165" customFormat="1" ht="44.25" customHeight="1" x14ac:dyDescent="0.2">
      <c r="A146" s="164"/>
      <c r="B146" s="279" t="s">
        <v>1661</v>
      </c>
      <c r="C146" s="279"/>
      <c r="D146" s="279"/>
      <c r="E146" s="279"/>
      <c r="F146" s="279"/>
      <c r="G146" s="279"/>
      <c r="H146" s="279"/>
      <c r="I146" s="279"/>
      <c r="J146" s="279"/>
      <c r="K146" s="279"/>
      <c r="L146" s="279"/>
      <c r="M146" s="279"/>
    </row>
    <row r="147" spans="1:13" s="165" customFormat="1" ht="15" x14ac:dyDescent="0.2">
      <c r="A147" s="164"/>
      <c r="D147" s="266"/>
      <c r="E147" s="266"/>
      <c r="F147" s="267"/>
      <c r="G147" s="280"/>
      <c r="H147" s="280"/>
      <c r="I147" s="184"/>
    </row>
    <row r="148" spans="1:13" s="165" customFormat="1" ht="28.5" customHeight="1" x14ac:dyDescent="0.2">
      <c r="A148" s="164"/>
      <c r="B148" s="197" t="s">
        <v>1662</v>
      </c>
      <c r="C148" s="197"/>
      <c r="D148" s="197"/>
      <c r="E148" s="197"/>
      <c r="F148" s="197"/>
      <c r="G148" s="197"/>
      <c r="H148" s="197"/>
      <c r="I148" s="197"/>
      <c r="J148" s="197"/>
      <c r="K148" s="197"/>
      <c r="L148" s="197"/>
    </row>
    <row r="149" spans="1:13" s="165" customFormat="1" ht="20.100000000000001" customHeight="1" x14ac:dyDescent="0.2">
      <c r="A149" s="164"/>
      <c r="B149" s="281"/>
      <c r="C149" s="281"/>
      <c r="D149" s="281"/>
      <c r="E149" s="281"/>
      <c r="F149" s="281"/>
      <c r="G149" s="281"/>
      <c r="H149" s="281"/>
      <c r="I149" s="281"/>
      <c r="J149" s="281"/>
      <c r="K149" s="281"/>
      <c r="L149" s="281"/>
    </row>
    <row r="150" spans="1:13" s="214" customFormat="1" ht="23.25" x14ac:dyDescent="0.25">
      <c r="A150" s="264"/>
      <c r="B150" s="151" t="s">
        <v>1663</v>
      </c>
      <c r="C150" s="235"/>
      <c r="D150" s="236"/>
      <c r="E150" s="236"/>
      <c r="F150" s="236"/>
      <c r="G150" s="236"/>
      <c r="H150" s="236"/>
      <c r="I150" s="236"/>
      <c r="J150" s="236"/>
      <c r="K150" s="236"/>
      <c r="L150" s="237"/>
      <c r="M150" s="237"/>
    </row>
    <row r="151" spans="1:13" s="165" customFormat="1" ht="18" x14ac:dyDescent="0.2">
      <c r="A151" s="164"/>
      <c r="B151" s="265"/>
      <c r="C151" s="265"/>
      <c r="D151" s="266"/>
      <c r="E151" s="266"/>
      <c r="F151" s="267"/>
      <c r="G151" s="280"/>
      <c r="H151" s="280"/>
      <c r="I151" s="184"/>
    </row>
    <row r="152" spans="1:13" s="165" customFormat="1" ht="20.25" x14ac:dyDescent="0.3">
      <c r="A152" s="164"/>
      <c r="B152" s="282" t="s">
        <v>1664</v>
      </c>
      <c r="C152" s="282"/>
      <c r="D152" s="271"/>
      <c r="E152" s="271"/>
      <c r="F152" s="215"/>
      <c r="G152" s="166"/>
      <c r="H152" s="193" t="s">
        <v>1561</v>
      </c>
    </row>
    <row r="153" spans="1:13" s="165" customFormat="1" ht="20.25" x14ac:dyDescent="0.3">
      <c r="A153" s="164"/>
      <c r="B153" s="282" t="s">
        <v>1665</v>
      </c>
      <c r="C153" s="282"/>
      <c r="D153" s="271"/>
      <c r="E153" s="271"/>
      <c r="F153" s="215"/>
      <c r="G153" s="166"/>
      <c r="H153" s="193" t="s">
        <v>1561</v>
      </c>
    </row>
    <row r="154" spans="1:13" s="165" customFormat="1" ht="20.25" x14ac:dyDescent="0.3">
      <c r="A154" s="164"/>
      <c r="B154" s="282" t="s">
        <v>1666</v>
      </c>
      <c r="C154" s="282"/>
      <c r="D154" s="271"/>
      <c r="E154" s="271"/>
      <c r="F154" s="215"/>
      <c r="G154" s="166"/>
      <c r="H154" s="193" t="s">
        <v>1561</v>
      </c>
    </row>
    <row r="155" spans="1:13" s="165" customFormat="1" ht="20.100000000000001" customHeight="1" x14ac:dyDescent="0.2">
      <c r="A155" s="164"/>
      <c r="B155" s="266"/>
      <c r="C155" s="266"/>
      <c r="D155" s="266"/>
      <c r="E155" s="266"/>
      <c r="F155" s="267"/>
      <c r="G155" s="280"/>
      <c r="H155" s="280"/>
      <c r="I155" s="184"/>
    </row>
    <row r="156" spans="1:13" s="214" customFormat="1" ht="23.25" x14ac:dyDescent="0.25">
      <c r="A156" s="264"/>
      <c r="B156" s="151" t="s">
        <v>1667</v>
      </c>
      <c r="C156" s="235"/>
      <c r="D156" s="236"/>
      <c r="E156" s="236"/>
      <c r="F156" s="236"/>
      <c r="G156" s="236"/>
      <c r="H156" s="236"/>
      <c r="I156" s="236"/>
      <c r="J156" s="236"/>
      <c r="K156" s="236"/>
      <c r="L156" s="237"/>
      <c r="M156" s="237"/>
    </row>
    <row r="157" spans="1:13" s="165" customFormat="1" ht="15.75" x14ac:dyDescent="0.25">
      <c r="A157" s="199"/>
    </row>
    <row r="158" spans="1:13" s="165" customFormat="1" ht="20.25" x14ac:dyDescent="0.3">
      <c r="A158" s="164" t="s">
        <v>1668</v>
      </c>
      <c r="B158" s="176" t="s">
        <v>1669</v>
      </c>
      <c r="C158" s="176"/>
      <c r="D158" s="176"/>
      <c r="E158" s="176"/>
      <c r="F158" s="163"/>
      <c r="G158" s="163"/>
      <c r="H158" s="283">
        <v>44811724470</v>
      </c>
      <c r="I158" s="163"/>
      <c r="J158" s="163"/>
      <c r="K158" s="163"/>
      <c r="L158" s="163"/>
    </row>
    <row r="159" spans="1:13" s="165" customFormat="1" ht="20.25" x14ac:dyDescent="0.3">
      <c r="A159" s="164"/>
      <c r="B159" s="163"/>
      <c r="C159" s="163"/>
      <c r="D159" s="163"/>
      <c r="E159" s="163"/>
      <c r="F159" s="163"/>
      <c r="G159" s="163"/>
      <c r="H159" s="163"/>
      <c r="I159" s="163"/>
      <c r="J159" s="163"/>
      <c r="K159" s="163"/>
      <c r="L159" s="163"/>
    </row>
    <row r="160" spans="1:13" s="165" customFormat="1" ht="20.25" x14ac:dyDescent="0.3">
      <c r="A160" s="164"/>
      <c r="B160" s="163" t="s">
        <v>1670</v>
      </c>
      <c r="C160" s="163"/>
      <c r="D160" s="163"/>
      <c r="E160" s="163"/>
      <c r="F160" s="163"/>
      <c r="G160" s="163"/>
      <c r="H160" s="284">
        <v>67616209935.65097</v>
      </c>
      <c r="I160" s="163"/>
      <c r="J160" s="163" t="s">
        <v>1671</v>
      </c>
      <c r="K160" s="163"/>
      <c r="L160" s="285">
        <v>71174663114.168564</v>
      </c>
    </row>
    <row r="161" spans="1:12" s="165" customFormat="1" ht="23.25" x14ac:dyDescent="0.3">
      <c r="A161" s="164"/>
      <c r="B161" s="282" t="s">
        <v>1672</v>
      </c>
      <c r="C161" s="282"/>
      <c r="D161" s="273"/>
      <c r="E161" s="273"/>
      <c r="F161" s="163"/>
      <c r="G161" s="163"/>
      <c r="H161" s="286"/>
      <c r="I161" s="163"/>
      <c r="J161" s="163" t="s">
        <v>1673</v>
      </c>
      <c r="K161" s="163"/>
      <c r="L161" s="285">
        <v>67616209935.65097</v>
      </c>
    </row>
    <row r="162" spans="1:12" s="165" customFormat="1" ht="23.25" x14ac:dyDescent="0.3">
      <c r="A162" s="164"/>
      <c r="B162" s="282" t="s">
        <v>1674</v>
      </c>
      <c r="C162" s="282"/>
      <c r="D162" s="163"/>
      <c r="E162" s="163"/>
      <c r="F162" s="163"/>
      <c r="G162" s="163"/>
      <c r="H162" s="286"/>
      <c r="I162" s="163"/>
      <c r="J162" s="163" t="s">
        <v>1675</v>
      </c>
      <c r="K162" s="163"/>
      <c r="L162" s="287">
        <v>0.95</v>
      </c>
    </row>
    <row r="163" spans="1:12" s="165" customFormat="1" ht="20.25" x14ac:dyDescent="0.3">
      <c r="A163" s="164"/>
      <c r="B163" s="163" t="s">
        <v>1676</v>
      </c>
      <c r="C163" s="163"/>
      <c r="D163" s="163"/>
      <c r="E163" s="163"/>
      <c r="F163" s="163"/>
      <c r="G163" s="163"/>
      <c r="H163" s="288">
        <v>0</v>
      </c>
      <c r="I163" s="163"/>
      <c r="J163" s="163" t="s">
        <v>1677</v>
      </c>
      <c r="K163" s="163"/>
      <c r="L163" s="287">
        <v>0.97</v>
      </c>
    </row>
    <row r="164" spans="1:12" s="165" customFormat="1" ht="20.25" x14ac:dyDescent="0.3">
      <c r="A164" s="164"/>
      <c r="B164" s="163" t="s">
        <v>1678</v>
      </c>
      <c r="C164" s="163"/>
      <c r="D164" s="163"/>
      <c r="E164" s="163"/>
      <c r="F164" s="163"/>
      <c r="G164" s="163"/>
      <c r="H164" s="288"/>
      <c r="I164" s="163"/>
      <c r="J164" s="163"/>
      <c r="K164" s="163"/>
      <c r="L164" s="163"/>
    </row>
    <row r="165" spans="1:12" s="165" customFormat="1" ht="20.25" x14ac:dyDescent="0.3">
      <c r="A165" s="164"/>
      <c r="B165" s="282" t="s">
        <v>1679</v>
      </c>
      <c r="C165" s="282"/>
      <c r="D165" s="273"/>
      <c r="E165" s="273"/>
      <c r="F165" s="163"/>
      <c r="G165" s="163"/>
      <c r="H165" s="284">
        <v>100</v>
      </c>
      <c r="I165" s="163"/>
      <c r="J165" s="163" t="s">
        <v>1680</v>
      </c>
      <c r="K165" s="163"/>
      <c r="L165" s="289">
        <v>1.03</v>
      </c>
    </row>
    <row r="166" spans="1:12" s="165" customFormat="1" ht="23.25" x14ac:dyDescent="0.3">
      <c r="A166" s="164"/>
      <c r="B166" s="282" t="s">
        <v>1681</v>
      </c>
      <c r="C166" s="269"/>
      <c r="D166" s="269"/>
      <c r="E166" s="269"/>
      <c r="F166" s="163"/>
      <c r="G166" s="163"/>
      <c r="H166" s="290">
        <v>0</v>
      </c>
      <c r="I166" s="163"/>
      <c r="J166" s="163" t="s">
        <v>1682</v>
      </c>
      <c r="K166" s="163"/>
      <c r="L166" s="182">
        <v>1.0526315788695166</v>
      </c>
    </row>
    <row r="167" spans="1:12" s="165" customFormat="1" ht="20.25" x14ac:dyDescent="0.3">
      <c r="A167" s="164"/>
      <c r="B167" s="282" t="s">
        <v>1683</v>
      </c>
      <c r="C167" s="282"/>
      <c r="D167" s="273"/>
      <c r="E167" s="273"/>
      <c r="F167" s="163"/>
      <c r="G167" s="163"/>
      <c r="H167" s="288">
        <v>0</v>
      </c>
      <c r="I167" s="163"/>
    </row>
    <row r="168" spans="1:12" s="165" customFormat="1" ht="20.25" x14ac:dyDescent="0.3">
      <c r="A168" s="164"/>
      <c r="B168" s="163" t="s">
        <v>1684</v>
      </c>
      <c r="C168" s="163"/>
      <c r="D168" s="163"/>
      <c r="E168" s="163"/>
      <c r="F168" s="163"/>
      <c r="G168" s="163"/>
      <c r="H168" s="288">
        <v>0</v>
      </c>
      <c r="I168" s="163"/>
      <c r="J168" s="163"/>
      <c r="K168" s="163"/>
      <c r="L168" s="163"/>
    </row>
    <row r="169" spans="1:12" s="165" customFormat="1" ht="20.25" x14ac:dyDescent="0.3">
      <c r="A169" s="164"/>
      <c r="B169" s="163" t="s">
        <v>1685</v>
      </c>
      <c r="C169" s="163"/>
      <c r="D169" s="163"/>
      <c r="E169" s="163"/>
      <c r="F169" s="163"/>
      <c r="G169" s="163"/>
      <c r="H169" s="288">
        <v>0</v>
      </c>
      <c r="I169" s="163"/>
      <c r="J169" s="163"/>
      <c r="K169" s="163"/>
      <c r="L169" s="163"/>
    </row>
    <row r="170" spans="1:12" s="165" customFormat="1" ht="20.25" x14ac:dyDescent="0.3">
      <c r="A170" s="164"/>
      <c r="B170" s="163" t="s">
        <v>1686</v>
      </c>
      <c r="C170" s="163"/>
      <c r="D170" s="163"/>
      <c r="E170" s="163"/>
      <c r="F170" s="163"/>
      <c r="G170" s="163"/>
      <c r="H170" s="288">
        <v>0</v>
      </c>
      <c r="I170" s="163"/>
      <c r="J170" s="163"/>
      <c r="K170" s="163"/>
      <c r="L170" s="163"/>
    </row>
    <row r="171" spans="1:12" s="165" customFormat="1" ht="20.25" x14ac:dyDescent="0.3">
      <c r="A171" s="164"/>
      <c r="B171" s="163" t="s">
        <v>1687</v>
      </c>
      <c r="C171" s="163"/>
      <c r="D171" s="163"/>
      <c r="E171" s="163"/>
      <c r="F171" s="163"/>
      <c r="G171" s="163"/>
      <c r="H171" s="288">
        <v>0</v>
      </c>
      <c r="I171" s="163"/>
      <c r="J171" s="163"/>
      <c r="K171" s="163"/>
      <c r="L171" s="163"/>
    </row>
    <row r="172" spans="1:12" s="165" customFormat="1" ht="21" thickBot="1" x14ac:dyDescent="0.35">
      <c r="A172" s="164"/>
      <c r="B172" s="291" t="s">
        <v>1688</v>
      </c>
      <c r="C172" s="291"/>
      <c r="D172" s="292"/>
      <c r="E172" s="292"/>
      <c r="F172" s="163"/>
      <c r="G172" s="163"/>
      <c r="H172" s="293">
        <v>67616210035.65097</v>
      </c>
      <c r="I172" s="163"/>
      <c r="J172" s="163"/>
      <c r="K172" s="163"/>
      <c r="L172" s="163"/>
    </row>
    <row r="173" spans="1:12" s="165" customFormat="1" ht="21" thickTop="1" x14ac:dyDescent="0.3">
      <c r="A173" s="164"/>
      <c r="B173" s="163"/>
      <c r="C173" s="163"/>
      <c r="D173" s="163"/>
      <c r="E173" s="163"/>
      <c r="F173" s="163"/>
      <c r="G173" s="163"/>
      <c r="H173" s="163"/>
      <c r="I173" s="163"/>
      <c r="J173" s="163"/>
      <c r="K173" s="163"/>
      <c r="L173" s="163"/>
    </row>
    <row r="174" spans="1:12" s="165" customFormat="1" ht="20.25" x14ac:dyDescent="0.3">
      <c r="A174" s="164" t="s">
        <v>1689</v>
      </c>
      <c r="B174" s="176" t="s">
        <v>1690</v>
      </c>
      <c r="C174" s="176"/>
      <c r="D174" s="176"/>
      <c r="E174" s="176"/>
      <c r="F174" s="163"/>
      <c r="G174" s="163"/>
      <c r="H174" s="294" t="s">
        <v>2012</v>
      </c>
      <c r="I174" s="163"/>
      <c r="J174" s="163"/>
      <c r="K174" s="163"/>
      <c r="L174" s="163"/>
    </row>
    <row r="175" spans="1:12" s="165" customFormat="1" ht="16.5" x14ac:dyDescent="0.25">
      <c r="A175" s="164"/>
      <c r="B175" s="220"/>
      <c r="C175" s="220"/>
      <c r="D175" s="220"/>
      <c r="E175" s="220"/>
      <c r="F175" s="220"/>
      <c r="G175" s="220"/>
      <c r="H175" s="220"/>
      <c r="I175" s="220"/>
      <c r="J175" s="220"/>
      <c r="K175" s="220"/>
      <c r="L175" s="220"/>
    </row>
    <row r="176" spans="1:12" s="165" customFormat="1" ht="25.5" customHeight="1" x14ac:dyDescent="0.25">
      <c r="A176" s="164"/>
      <c r="B176" s="295" t="s">
        <v>1691</v>
      </c>
      <c r="C176" s="296"/>
      <c r="D176" s="220"/>
      <c r="E176" s="220"/>
      <c r="F176" s="220"/>
      <c r="G176" s="220"/>
      <c r="H176" s="220"/>
      <c r="I176" s="220"/>
      <c r="J176" s="220"/>
      <c r="K176" s="220"/>
      <c r="L176" s="220"/>
    </row>
    <row r="177" spans="1:13" s="165" customFormat="1" ht="46.5" customHeight="1" x14ac:dyDescent="0.2">
      <c r="A177" s="164"/>
      <c r="B177" s="196" t="s">
        <v>1692</v>
      </c>
      <c r="C177" s="196"/>
      <c r="D177" s="196"/>
      <c r="E177" s="196"/>
      <c r="F177" s="196"/>
      <c r="G177" s="196"/>
      <c r="H177" s="196"/>
      <c r="I177" s="196"/>
      <c r="J177" s="196"/>
      <c r="K177" s="196"/>
      <c r="L177" s="196"/>
      <c r="M177" s="196"/>
    </row>
    <row r="178" spans="1:13" s="165" customFormat="1" ht="19.5" customHeight="1" x14ac:dyDescent="0.2">
      <c r="A178" s="164"/>
      <c r="B178" s="198"/>
      <c r="C178" s="198"/>
      <c r="D178" s="198"/>
      <c r="E178" s="198"/>
      <c r="F178" s="198"/>
      <c r="G178" s="198"/>
      <c r="H178" s="198"/>
      <c r="I178" s="198"/>
      <c r="J178" s="198"/>
      <c r="K178" s="198"/>
      <c r="L178" s="198"/>
      <c r="M178" s="198"/>
    </row>
    <row r="179" spans="1:13" s="214" customFormat="1" ht="23.25" x14ac:dyDescent="0.25">
      <c r="A179" s="234"/>
      <c r="B179" s="151" t="s">
        <v>1693</v>
      </c>
      <c r="C179" s="235"/>
      <c r="D179" s="297"/>
      <c r="E179" s="297"/>
      <c r="F179" s="297"/>
      <c r="G179" s="297"/>
      <c r="H179" s="297"/>
      <c r="I179" s="297"/>
      <c r="J179" s="297"/>
      <c r="K179" s="297"/>
      <c r="L179" s="297"/>
      <c r="M179" s="237"/>
    </row>
    <row r="180" spans="1:13" s="165" customFormat="1" ht="15.75" x14ac:dyDescent="0.25">
      <c r="A180" s="199"/>
    </row>
    <row r="181" spans="1:13" s="165" customFormat="1" ht="20.25" x14ac:dyDescent="0.3">
      <c r="A181" s="164" t="s">
        <v>1694</v>
      </c>
      <c r="B181" s="176" t="s">
        <v>1695</v>
      </c>
      <c r="C181" s="176"/>
      <c r="D181" s="176"/>
      <c r="E181" s="176"/>
      <c r="F181" s="176"/>
      <c r="G181" s="176"/>
      <c r="H181" s="298">
        <v>45715865012.949997</v>
      </c>
    </row>
    <row r="182" spans="1:13" s="165" customFormat="1" ht="20.25" x14ac:dyDescent="0.3">
      <c r="A182" s="164"/>
      <c r="B182" s="163"/>
      <c r="C182" s="163"/>
      <c r="D182" s="163"/>
      <c r="E182" s="163"/>
      <c r="F182" s="163"/>
      <c r="G182" s="163"/>
      <c r="H182" s="163"/>
    </row>
    <row r="183" spans="1:13" s="165" customFormat="1" ht="23.25" customHeight="1" x14ac:dyDescent="0.3">
      <c r="A183" s="164"/>
      <c r="B183" s="163" t="s">
        <v>1696</v>
      </c>
      <c r="C183" s="163"/>
      <c r="D183" s="163"/>
      <c r="E183" s="163"/>
      <c r="F183" s="163"/>
      <c r="G183" s="163"/>
      <c r="H183" s="284">
        <v>71174663114.168564</v>
      </c>
    </row>
    <row r="184" spans="1:13" s="165" customFormat="1" ht="23.25" customHeight="1" x14ac:dyDescent="0.3">
      <c r="A184" s="164"/>
      <c r="B184" s="163" t="s">
        <v>1676</v>
      </c>
      <c r="C184" s="163"/>
      <c r="D184" s="163"/>
      <c r="E184" s="163"/>
      <c r="F184" s="163"/>
      <c r="G184" s="163"/>
      <c r="H184" s="299">
        <v>0</v>
      </c>
    </row>
    <row r="185" spans="1:13" s="165" customFormat="1" ht="23.25" customHeight="1" x14ac:dyDescent="0.3">
      <c r="A185" s="164"/>
      <c r="B185" s="163" t="s">
        <v>1678</v>
      </c>
      <c r="C185" s="163"/>
      <c r="D185" s="163"/>
      <c r="E185" s="163"/>
      <c r="F185" s="163"/>
      <c r="G185" s="163"/>
      <c r="H185" s="299"/>
    </row>
    <row r="186" spans="1:13" s="165" customFormat="1" ht="23.25" customHeight="1" x14ac:dyDescent="0.3">
      <c r="A186" s="164"/>
      <c r="B186" s="282" t="s">
        <v>1679</v>
      </c>
      <c r="C186" s="282"/>
      <c r="D186" s="273"/>
      <c r="E186" s="273"/>
      <c r="F186" s="163"/>
      <c r="G186" s="163"/>
      <c r="H186" s="284">
        <v>100</v>
      </c>
    </row>
    <row r="187" spans="1:13" s="165" customFormat="1" ht="23.25" customHeight="1" x14ac:dyDescent="0.3">
      <c r="A187" s="164"/>
      <c r="B187" s="282" t="s">
        <v>1681</v>
      </c>
      <c r="C187" s="282"/>
      <c r="D187" s="273"/>
      <c r="E187" s="273"/>
      <c r="F187" s="163"/>
      <c r="G187" s="163"/>
      <c r="H187" s="299">
        <v>0</v>
      </c>
    </row>
    <row r="188" spans="1:13" s="165" customFormat="1" ht="23.25" customHeight="1" x14ac:dyDescent="0.3">
      <c r="A188" s="164"/>
      <c r="B188" s="282" t="s">
        <v>1683</v>
      </c>
      <c r="C188" s="282"/>
      <c r="D188" s="273"/>
      <c r="E188" s="273"/>
      <c r="F188" s="163"/>
      <c r="G188" s="163"/>
      <c r="H188" s="299">
        <v>0</v>
      </c>
    </row>
    <row r="189" spans="1:13" s="165" customFormat="1" ht="23.25" customHeight="1" x14ac:dyDescent="0.3">
      <c r="A189" s="164"/>
      <c r="B189" s="163" t="s">
        <v>1697</v>
      </c>
      <c r="C189" s="163"/>
      <c r="D189" s="163"/>
      <c r="E189" s="163"/>
      <c r="F189" s="163"/>
      <c r="G189" s="163"/>
      <c r="H189" s="299">
        <v>0</v>
      </c>
    </row>
    <row r="190" spans="1:13" s="165" customFormat="1" ht="23.25" customHeight="1" x14ac:dyDescent="0.3">
      <c r="A190" s="164"/>
      <c r="B190" s="163" t="s">
        <v>1685</v>
      </c>
      <c r="C190" s="163"/>
      <c r="D190" s="163"/>
      <c r="E190" s="163"/>
      <c r="F190" s="163"/>
      <c r="G190" s="163"/>
      <c r="H190" s="299">
        <v>0</v>
      </c>
    </row>
    <row r="191" spans="1:13" s="165" customFormat="1" ht="23.25" customHeight="1" x14ac:dyDescent="0.3">
      <c r="A191" s="164"/>
      <c r="B191" s="163" t="s">
        <v>1698</v>
      </c>
      <c r="C191" s="163"/>
      <c r="D191" s="163"/>
      <c r="E191" s="163"/>
      <c r="F191" s="163"/>
      <c r="G191" s="163"/>
      <c r="H191" s="299">
        <v>0</v>
      </c>
    </row>
    <row r="192" spans="1:13" s="165" customFormat="1" ht="23.25" customHeight="1" thickBot="1" x14ac:dyDescent="0.35">
      <c r="A192" s="164"/>
      <c r="B192" s="291" t="s">
        <v>1699</v>
      </c>
      <c r="C192" s="291"/>
      <c r="D192" s="176"/>
      <c r="E192" s="176"/>
      <c r="F192" s="163"/>
      <c r="G192" s="163"/>
      <c r="H192" s="300">
        <v>71174663214.168564</v>
      </c>
    </row>
    <row r="193" spans="1:13" s="165" customFormat="1" ht="21" thickTop="1" x14ac:dyDescent="0.3">
      <c r="A193" s="164"/>
      <c r="B193" s="163"/>
      <c r="C193" s="163"/>
      <c r="D193" s="163"/>
      <c r="E193" s="163"/>
      <c r="F193" s="163"/>
      <c r="G193" s="163"/>
      <c r="H193" s="163"/>
    </row>
    <row r="194" spans="1:13" s="165" customFormat="1" ht="20.25" x14ac:dyDescent="0.3">
      <c r="A194" s="164"/>
      <c r="B194" s="176" t="s">
        <v>1700</v>
      </c>
      <c r="C194" s="176"/>
      <c r="D194" s="176"/>
      <c r="E194" s="176"/>
      <c r="F194" s="163"/>
      <c r="G194" s="163"/>
      <c r="H194" s="294" t="s">
        <v>2012</v>
      </c>
    </row>
    <row r="195" spans="1:13" s="165" customFormat="1" ht="20.25" x14ac:dyDescent="0.3">
      <c r="A195" s="164"/>
      <c r="B195" s="176"/>
      <c r="C195" s="176"/>
      <c r="D195" s="176"/>
      <c r="E195" s="176"/>
      <c r="F195" s="163"/>
      <c r="G195" s="163"/>
      <c r="H195" s="294"/>
    </row>
    <row r="196" spans="1:13" s="165" customFormat="1" ht="20.25" x14ac:dyDescent="0.3">
      <c r="A196" s="164"/>
      <c r="B196" s="163" t="s">
        <v>1701</v>
      </c>
      <c r="C196" s="163"/>
      <c r="D196" s="176"/>
      <c r="E196" s="176"/>
      <c r="F196" s="163"/>
      <c r="G196" s="163"/>
      <c r="H196" s="301">
        <v>1.9907374937987348</v>
      </c>
    </row>
    <row r="197" spans="1:13" s="165" customFormat="1" ht="21" x14ac:dyDescent="0.25">
      <c r="A197" s="164"/>
      <c r="B197" s="295" t="s">
        <v>1702</v>
      </c>
      <c r="C197" s="302"/>
      <c r="D197" s="302"/>
      <c r="E197" s="302"/>
      <c r="H197" s="303"/>
    </row>
    <row r="198" spans="1:13" s="165" customFormat="1" ht="20.100000000000001" customHeight="1" x14ac:dyDescent="0.25">
      <c r="A198" s="164"/>
      <c r="B198" s="302"/>
      <c r="C198" s="296"/>
      <c r="E198" s="302"/>
      <c r="H198" s="303"/>
    </row>
    <row r="199" spans="1:13" s="165" customFormat="1" ht="23.25" x14ac:dyDescent="0.35">
      <c r="A199" s="164"/>
      <c r="B199" s="304" t="s">
        <v>1703</v>
      </c>
      <c r="C199" s="200"/>
      <c r="D199" s="305"/>
      <c r="E199" s="305"/>
      <c r="F199" s="305"/>
      <c r="G199" s="305"/>
      <c r="H199" s="305"/>
      <c r="I199" s="305"/>
      <c r="J199" s="305"/>
      <c r="K199" s="305"/>
      <c r="L199" s="305"/>
      <c r="M199" s="202"/>
    </row>
    <row r="200" spans="1:13" s="165" customFormat="1" ht="17.25" customHeight="1" x14ac:dyDescent="0.25">
      <c r="A200" s="164"/>
      <c r="B200" s="302"/>
      <c r="C200" s="302"/>
      <c r="D200" s="302"/>
      <c r="E200" s="302"/>
      <c r="H200" s="303"/>
    </row>
    <row r="201" spans="1:13" s="163" customFormat="1" ht="20.25" x14ac:dyDescent="0.3">
      <c r="A201" s="159"/>
      <c r="B201" s="163" t="s">
        <v>1704</v>
      </c>
      <c r="D201" s="176"/>
      <c r="E201" s="176"/>
      <c r="H201" s="193" t="s">
        <v>1705</v>
      </c>
    </row>
    <row r="202" spans="1:13" s="163" customFormat="1" ht="20.25" x14ac:dyDescent="0.3">
      <c r="A202" s="159"/>
      <c r="B202" s="163" t="s">
        <v>1706</v>
      </c>
      <c r="D202" s="176"/>
      <c r="E202" s="176"/>
      <c r="H202" s="193" t="s">
        <v>1561</v>
      </c>
    </row>
    <row r="203" spans="1:13" s="163" customFormat="1" ht="20.25" x14ac:dyDescent="0.3">
      <c r="A203" s="159"/>
      <c r="B203" s="163" t="s">
        <v>1707</v>
      </c>
      <c r="D203" s="176"/>
      <c r="E203" s="176"/>
      <c r="H203" s="193" t="s">
        <v>1561</v>
      </c>
    </row>
    <row r="204" spans="1:13" s="163" customFormat="1" ht="20.25" x14ac:dyDescent="0.3">
      <c r="A204" s="159"/>
      <c r="B204" s="176" t="s">
        <v>1703</v>
      </c>
      <c r="C204" s="176"/>
      <c r="D204" s="176"/>
      <c r="E204" s="176"/>
      <c r="H204" s="294" t="s">
        <v>1588</v>
      </c>
    </row>
    <row r="205" spans="1:13" s="165" customFormat="1" ht="20.100000000000001" customHeight="1" x14ac:dyDescent="0.25">
      <c r="A205" s="164"/>
      <c r="B205" s="302"/>
      <c r="C205" s="302"/>
      <c r="D205" s="302"/>
      <c r="E205" s="302"/>
      <c r="H205" s="303"/>
    </row>
    <row r="206" spans="1:13" s="164" customFormat="1" ht="23.25" x14ac:dyDescent="0.35">
      <c r="B206" s="304" t="s">
        <v>1708</v>
      </c>
      <c r="C206" s="200"/>
      <c r="D206" s="200"/>
      <c r="E206" s="200"/>
      <c r="F206" s="200"/>
      <c r="G206" s="200"/>
      <c r="H206" s="200"/>
      <c r="I206" s="200"/>
      <c r="J206" s="200"/>
      <c r="K206" s="200"/>
      <c r="L206" s="200"/>
      <c r="M206" s="306"/>
    </row>
    <row r="207" spans="1:13" s="164" customFormat="1" ht="25.5" customHeight="1" x14ac:dyDescent="0.25">
      <c r="A207" s="199"/>
      <c r="B207" s="214"/>
      <c r="C207" s="307"/>
    </row>
    <row r="208" spans="1:13" s="165" customFormat="1" ht="23.25" customHeight="1" x14ac:dyDescent="0.3">
      <c r="A208" s="164" t="s">
        <v>1709</v>
      </c>
      <c r="B208" s="180" t="s">
        <v>1710</v>
      </c>
      <c r="C208" s="180"/>
      <c r="D208" s="163"/>
      <c r="E208" s="163"/>
      <c r="F208" s="163"/>
      <c r="G208" s="163"/>
      <c r="H208" s="308">
        <v>62762997898.219841</v>
      </c>
    </row>
    <row r="209" spans="1:13" s="165" customFormat="1" ht="23.25" customHeight="1" x14ac:dyDescent="0.3">
      <c r="A209" s="164" t="s">
        <v>1711</v>
      </c>
      <c r="B209" s="180" t="s">
        <v>1712</v>
      </c>
      <c r="C209" s="180"/>
      <c r="D209" s="163"/>
      <c r="E209" s="163"/>
      <c r="F209" s="163"/>
      <c r="G209" s="163"/>
      <c r="H209" s="308">
        <v>71242767330.090073</v>
      </c>
      <c r="J209" s="309"/>
    </row>
    <row r="210" spans="1:13" s="165" customFormat="1" ht="23.25" customHeight="1" x14ac:dyDescent="0.3">
      <c r="A210" s="164" t="s">
        <v>1713</v>
      </c>
      <c r="B210" s="180" t="s">
        <v>1714</v>
      </c>
      <c r="C210" s="180"/>
      <c r="D210" s="163"/>
      <c r="E210" s="163"/>
      <c r="F210" s="163"/>
      <c r="G210" s="163"/>
      <c r="H210" s="310">
        <v>244042</v>
      </c>
      <c r="I210" s="164"/>
    </row>
    <row r="211" spans="1:13" s="165" customFormat="1" ht="23.25" customHeight="1" x14ac:dyDescent="0.3">
      <c r="A211" s="164" t="s">
        <v>1715</v>
      </c>
      <c r="B211" s="180" t="s">
        <v>1716</v>
      </c>
      <c r="C211" s="180"/>
      <c r="D211" s="163"/>
      <c r="E211" s="163"/>
      <c r="F211" s="163"/>
      <c r="G211" s="163"/>
      <c r="H211" s="308">
        <v>291928.30467743287</v>
      </c>
      <c r="I211" s="164"/>
      <c r="J211" s="311"/>
    </row>
    <row r="212" spans="1:13" s="165" customFormat="1" ht="27.75" customHeight="1" x14ac:dyDescent="0.3">
      <c r="A212" s="164" t="s">
        <v>1717</v>
      </c>
      <c r="B212" s="180" t="s">
        <v>1718</v>
      </c>
      <c r="C212" s="180"/>
      <c r="D212" s="163"/>
      <c r="E212" s="163"/>
      <c r="F212" s="163"/>
      <c r="G212" s="163"/>
      <c r="H212" s="310">
        <v>244042</v>
      </c>
      <c r="I212" s="164"/>
    </row>
    <row r="213" spans="1:13" s="165" customFormat="1" ht="25.5" customHeight="1" x14ac:dyDescent="0.3">
      <c r="A213" s="164" t="s">
        <v>1719</v>
      </c>
      <c r="B213" s="180" t="s">
        <v>1720</v>
      </c>
      <c r="C213" s="180"/>
      <c r="D213" s="163"/>
      <c r="E213" s="163"/>
      <c r="F213" s="163"/>
      <c r="G213" s="163"/>
      <c r="H213" s="310">
        <v>235706</v>
      </c>
      <c r="I213" s="164"/>
    </row>
    <row r="214" spans="1:13" s="165" customFormat="1" ht="20.25" x14ac:dyDescent="0.3">
      <c r="A214" s="164"/>
      <c r="B214" s="163"/>
      <c r="C214" s="163"/>
      <c r="D214" s="163"/>
      <c r="E214" s="163"/>
      <c r="F214" s="163"/>
      <c r="G214" s="163"/>
      <c r="H214" s="163"/>
      <c r="I214" s="164" t="s">
        <v>1721</v>
      </c>
    </row>
    <row r="215" spans="1:13" s="165" customFormat="1" ht="24" customHeight="1" x14ac:dyDescent="0.3">
      <c r="A215" s="164" t="s">
        <v>1722</v>
      </c>
      <c r="B215" s="163" t="s">
        <v>1723</v>
      </c>
      <c r="C215" s="163"/>
      <c r="D215" s="163"/>
      <c r="E215" s="312"/>
      <c r="F215" s="163"/>
      <c r="G215" s="163"/>
      <c r="H215" s="313">
        <v>0.69069918342670522</v>
      </c>
      <c r="I215" s="164"/>
    </row>
    <row r="216" spans="1:13" s="165" customFormat="1" ht="24" customHeight="1" x14ac:dyDescent="0.3">
      <c r="A216" s="164" t="s">
        <v>1724</v>
      </c>
      <c r="B216" s="163" t="s">
        <v>1725</v>
      </c>
      <c r="C216" s="163"/>
      <c r="D216" s="163"/>
      <c r="E216" s="163"/>
      <c r="F216" s="163"/>
      <c r="G216" s="163"/>
      <c r="H216" s="313">
        <v>0.69069918342670522</v>
      </c>
      <c r="I216" s="164"/>
    </row>
    <row r="217" spans="1:13" s="165" customFormat="1" ht="24" customHeight="1" x14ac:dyDescent="0.3">
      <c r="A217" s="164"/>
      <c r="B217" s="163" t="s">
        <v>1726</v>
      </c>
      <c r="C217" s="163"/>
      <c r="D217" s="163"/>
      <c r="E217" s="163"/>
      <c r="F217" s="163"/>
      <c r="G217" s="163"/>
      <c r="H217" s="313">
        <v>0.53158284075378248</v>
      </c>
      <c r="I217" s="164" t="s">
        <v>1721</v>
      </c>
    </row>
    <row r="218" spans="1:13" s="165" customFormat="1" ht="24" customHeight="1" x14ac:dyDescent="0.3">
      <c r="A218" s="164" t="s">
        <v>1727</v>
      </c>
      <c r="B218" s="180" t="s">
        <v>1728</v>
      </c>
      <c r="C218" s="180"/>
      <c r="D218" s="163"/>
      <c r="E218" s="163"/>
      <c r="F218" s="163"/>
      <c r="G218" s="163"/>
      <c r="H218" s="314">
        <v>40.34825964020559</v>
      </c>
      <c r="I218" s="164" t="s">
        <v>1729</v>
      </c>
    </row>
    <row r="219" spans="1:13" s="165" customFormat="1" ht="24" customHeight="1" x14ac:dyDescent="0.3">
      <c r="A219" s="164" t="s">
        <v>1730</v>
      </c>
      <c r="B219" s="180" t="s">
        <v>1731</v>
      </c>
      <c r="C219" s="180"/>
      <c r="D219" s="163"/>
      <c r="E219" s="163"/>
      <c r="F219" s="163"/>
      <c r="G219" s="163"/>
      <c r="H219" s="313">
        <v>2.5310599905020423E-2</v>
      </c>
      <c r="I219" s="164"/>
    </row>
    <row r="220" spans="1:13" s="165" customFormat="1" ht="24" customHeight="1" x14ac:dyDescent="0.3">
      <c r="A220" s="164" t="s">
        <v>1732</v>
      </c>
      <c r="B220" s="180" t="s">
        <v>1733</v>
      </c>
      <c r="C220" s="180"/>
      <c r="D220" s="163"/>
      <c r="E220" s="163"/>
      <c r="F220" s="163"/>
      <c r="G220" s="163"/>
      <c r="H220" s="314">
        <v>55.134263300891824</v>
      </c>
      <c r="I220" s="164" t="s">
        <v>1729</v>
      </c>
    </row>
    <row r="221" spans="1:13" s="165" customFormat="1" ht="25.5" customHeight="1" x14ac:dyDescent="0.3">
      <c r="A221" s="164" t="s">
        <v>1734</v>
      </c>
      <c r="B221" s="180" t="s">
        <v>1735</v>
      </c>
      <c r="C221" s="180"/>
      <c r="D221" s="163"/>
      <c r="E221" s="163"/>
      <c r="F221" s="163"/>
      <c r="G221" s="163"/>
      <c r="H221" s="314">
        <v>31.730895368640464</v>
      </c>
      <c r="I221" s="164"/>
    </row>
    <row r="222" spans="1:13" s="165" customFormat="1" ht="18.75" customHeight="1" x14ac:dyDescent="0.25">
      <c r="A222" s="164"/>
      <c r="B222" s="315"/>
      <c r="C222" s="316"/>
      <c r="D222" s="220"/>
      <c r="E222" s="220"/>
      <c r="F222" s="220"/>
      <c r="G222" s="220"/>
      <c r="H222" s="317"/>
    </row>
    <row r="223" spans="1:13" s="164" customFormat="1" ht="21" x14ac:dyDescent="0.25">
      <c r="B223" s="232" t="s">
        <v>1736</v>
      </c>
      <c r="C223" s="318"/>
      <c r="D223" s="318"/>
      <c r="E223" s="318"/>
      <c r="F223" s="318"/>
      <c r="G223" s="318"/>
      <c r="H223" s="318"/>
      <c r="I223" s="318"/>
      <c r="J223" s="318"/>
      <c r="K223" s="318"/>
      <c r="L223" s="318"/>
      <c r="M223" s="165"/>
    </row>
    <row r="224" spans="1:13" s="164" customFormat="1" ht="21" x14ac:dyDescent="0.25">
      <c r="B224" s="232" t="s">
        <v>1737</v>
      </c>
      <c r="C224" s="318"/>
      <c r="D224" s="318"/>
      <c r="E224" s="318"/>
      <c r="F224" s="318"/>
      <c r="G224" s="318"/>
      <c r="H224" s="318"/>
      <c r="I224" s="318"/>
      <c r="J224" s="318"/>
      <c r="K224" s="318"/>
      <c r="L224" s="318"/>
      <c r="M224" s="165"/>
    </row>
    <row r="225" spans="1:13" s="164" customFormat="1" ht="21" x14ac:dyDescent="0.25">
      <c r="B225" s="232" t="s">
        <v>1738</v>
      </c>
      <c r="C225" s="318"/>
      <c r="D225" s="318"/>
      <c r="E225" s="318"/>
      <c r="F225" s="318"/>
      <c r="G225" s="318"/>
      <c r="H225" s="318"/>
      <c r="I225" s="318"/>
      <c r="J225" s="318"/>
      <c r="K225" s="318"/>
      <c r="L225" s="318"/>
      <c r="M225" s="165"/>
    </row>
    <row r="226" spans="1:13" s="304" customFormat="1" ht="23.25" x14ac:dyDescent="0.35">
      <c r="B226" s="304" t="s">
        <v>1739</v>
      </c>
    </row>
    <row r="227" spans="1:13" s="165" customFormat="1" ht="18" x14ac:dyDescent="0.25">
      <c r="A227" s="199"/>
      <c r="B227" s="239"/>
      <c r="C227" s="239"/>
      <c r="D227" s="239"/>
      <c r="E227" s="318"/>
      <c r="F227" s="318"/>
      <c r="G227" s="318"/>
      <c r="H227" s="318"/>
      <c r="I227" s="318"/>
      <c r="J227" s="318"/>
      <c r="K227" s="318"/>
      <c r="L227" s="318"/>
      <c r="M227" s="164"/>
    </row>
    <row r="228" spans="1:13" s="165" customFormat="1" ht="23.25" customHeight="1" x14ac:dyDescent="0.3">
      <c r="A228" s="164"/>
      <c r="B228" s="163"/>
      <c r="C228" s="163"/>
      <c r="D228" s="163"/>
      <c r="E228" s="163"/>
      <c r="F228" s="319" t="s">
        <v>1740</v>
      </c>
      <c r="G228" s="319" t="s">
        <v>1741</v>
      </c>
      <c r="H228" s="319" t="s">
        <v>755</v>
      </c>
      <c r="I228" s="319" t="s">
        <v>1742</v>
      </c>
    </row>
    <row r="229" spans="1:13" s="165" customFormat="1" ht="20.25" x14ac:dyDescent="0.3">
      <c r="A229" s="164" t="s">
        <v>1743</v>
      </c>
      <c r="B229" s="163" t="s">
        <v>1744</v>
      </c>
      <c r="C229" s="163"/>
      <c r="D229" s="163"/>
      <c r="E229" s="163"/>
      <c r="F229" s="320">
        <v>71242767330.090073</v>
      </c>
      <c r="G229" s="321">
        <v>1</v>
      </c>
      <c r="H229" s="320">
        <v>244042</v>
      </c>
      <c r="I229" s="321">
        <v>1</v>
      </c>
    </row>
    <row r="230" spans="1:13" s="165" customFormat="1" ht="7.5" customHeight="1" x14ac:dyDescent="0.3">
      <c r="A230" s="164"/>
      <c r="B230" s="163"/>
      <c r="C230" s="163"/>
      <c r="D230" s="163"/>
      <c r="E230" s="163"/>
      <c r="F230" s="320"/>
      <c r="G230" s="321"/>
      <c r="H230" s="320"/>
      <c r="I230" s="321"/>
    </row>
    <row r="231" spans="1:13" s="165" customFormat="1" ht="21" x14ac:dyDescent="0.25">
      <c r="A231" s="164"/>
      <c r="B231" s="232" t="s">
        <v>1745</v>
      </c>
      <c r="C231" s="140"/>
    </row>
    <row r="232" spans="1:13" s="165" customFormat="1" ht="20.100000000000001" customHeight="1" x14ac:dyDescent="0.25">
      <c r="A232" s="164"/>
      <c r="B232" s="232"/>
      <c r="C232" s="140"/>
    </row>
    <row r="233" spans="1:13" s="304" customFormat="1" ht="23.25" x14ac:dyDescent="0.35">
      <c r="B233" s="304" t="s">
        <v>1746</v>
      </c>
    </row>
    <row r="234" spans="1:13" s="165" customFormat="1" ht="15" x14ac:dyDescent="0.2">
      <c r="A234" s="164"/>
    </row>
    <row r="235" spans="1:13" s="325" customFormat="1" ht="20.25" x14ac:dyDescent="0.3">
      <c r="A235" s="164" t="s">
        <v>1747</v>
      </c>
      <c r="B235" s="322" t="s">
        <v>1482</v>
      </c>
      <c r="C235" s="323"/>
      <c r="D235" s="323"/>
      <c r="E235" s="323"/>
      <c r="F235" s="319" t="s">
        <v>1740</v>
      </c>
      <c r="G235" s="319" t="s">
        <v>1741</v>
      </c>
      <c r="H235" s="319" t="s">
        <v>755</v>
      </c>
      <c r="I235" s="319" t="s">
        <v>1742</v>
      </c>
      <c r="J235" s="324"/>
    </row>
    <row r="236" spans="1:13" s="165" customFormat="1" ht="20.25" x14ac:dyDescent="0.3">
      <c r="A236" s="164" t="s">
        <v>1748</v>
      </c>
      <c r="B236" s="163" t="s">
        <v>1490</v>
      </c>
      <c r="C236" s="163"/>
      <c r="D236" s="163"/>
      <c r="E236" s="163"/>
      <c r="F236" s="320">
        <v>55361980455.450409</v>
      </c>
      <c r="G236" s="287">
        <v>0.77708913522323864</v>
      </c>
      <c r="H236" s="320">
        <v>195877</v>
      </c>
      <c r="I236" s="287">
        <v>0.80263643143393348</v>
      </c>
    </row>
    <row r="237" spans="1:13" s="165" customFormat="1" ht="20.25" x14ac:dyDescent="0.3">
      <c r="A237" s="164" t="s">
        <v>1749</v>
      </c>
      <c r="B237" s="163" t="s">
        <v>1750</v>
      </c>
      <c r="C237" s="163"/>
      <c r="D237" s="163"/>
      <c r="E237" s="163"/>
      <c r="F237" s="320">
        <v>15880786874.640078</v>
      </c>
      <c r="G237" s="287">
        <v>0.22291086477676145</v>
      </c>
      <c r="H237" s="320">
        <v>48165</v>
      </c>
      <c r="I237" s="287">
        <v>0.19736356856606649</v>
      </c>
    </row>
    <row r="238" spans="1:13" s="165" customFormat="1" ht="21" thickBot="1" x14ac:dyDescent="0.35">
      <c r="A238" s="164"/>
      <c r="B238" s="176" t="s">
        <v>102</v>
      </c>
      <c r="C238" s="176"/>
      <c r="D238" s="176"/>
      <c r="E238" s="176"/>
      <c r="F238" s="326">
        <v>71242767330.090485</v>
      </c>
      <c r="G238" s="327">
        <v>1</v>
      </c>
      <c r="H238" s="328">
        <v>244042</v>
      </c>
      <c r="I238" s="327">
        <v>1</v>
      </c>
      <c r="J238" s="329"/>
      <c r="K238" s="329"/>
    </row>
    <row r="239" spans="1:13" s="165" customFormat="1" ht="20.100000000000001" customHeight="1" thickTop="1" x14ac:dyDescent="0.25">
      <c r="A239" s="164"/>
      <c r="B239" s="302"/>
      <c r="C239" s="302"/>
      <c r="D239" s="302"/>
      <c r="E239" s="302"/>
      <c r="I239" s="303"/>
      <c r="J239" s="329"/>
      <c r="K239" s="329"/>
    </row>
    <row r="240" spans="1:13" s="304" customFormat="1" ht="23.25" x14ac:dyDescent="0.35">
      <c r="B240" s="304" t="s">
        <v>1751</v>
      </c>
    </row>
    <row r="241" spans="1:11" s="165" customFormat="1" ht="20.25" x14ac:dyDescent="0.3">
      <c r="A241" s="164"/>
      <c r="B241" s="163"/>
      <c r="C241" s="163"/>
      <c r="D241" s="163"/>
      <c r="E241" s="163"/>
      <c r="F241" s="320"/>
      <c r="G241" s="321"/>
      <c r="H241" s="163"/>
      <c r="I241" s="163"/>
    </row>
    <row r="242" spans="1:11" s="325" customFormat="1" ht="20.25" x14ac:dyDescent="0.3">
      <c r="A242" s="164" t="s">
        <v>1752</v>
      </c>
      <c r="B242" s="186" t="s">
        <v>1753</v>
      </c>
      <c r="C242" s="186"/>
      <c r="D242" s="186"/>
      <c r="E242" s="186"/>
      <c r="F242" s="319" t="s">
        <v>1740</v>
      </c>
      <c r="G242" s="319" t="s">
        <v>1742</v>
      </c>
      <c r="H242" s="319" t="s">
        <v>755</v>
      </c>
      <c r="I242" s="319" t="s">
        <v>1742</v>
      </c>
    </row>
    <row r="243" spans="1:11" s="165" customFormat="1" ht="20.25" x14ac:dyDescent="0.3">
      <c r="A243" s="164" t="s">
        <v>1754</v>
      </c>
      <c r="B243" s="163" t="s">
        <v>1755</v>
      </c>
      <c r="C243" s="163"/>
      <c r="D243" s="163"/>
      <c r="E243" s="163"/>
      <c r="F243" s="320">
        <v>2630065602.4600058</v>
      </c>
      <c r="G243" s="287">
        <v>3.691694892021942E-2</v>
      </c>
      <c r="H243" s="320">
        <v>7894</v>
      </c>
      <c r="I243" s="287">
        <v>3.2346891108907483E-2</v>
      </c>
    </row>
    <row r="244" spans="1:11" s="165" customFormat="1" ht="20.25" x14ac:dyDescent="0.3">
      <c r="A244" s="164" t="s">
        <v>1756</v>
      </c>
      <c r="B244" s="163" t="s">
        <v>1757</v>
      </c>
      <c r="C244" s="163"/>
      <c r="D244" s="163"/>
      <c r="E244" s="163"/>
      <c r="F244" s="320">
        <v>16786271909.170008</v>
      </c>
      <c r="G244" s="287">
        <v>0.2356207168566879</v>
      </c>
      <c r="H244" s="320">
        <v>52792</v>
      </c>
      <c r="I244" s="287">
        <v>0.21632341973922523</v>
      </c>
    </row>
    <row r="245" spans="1:11" s="165" customFormat="1" ht="20.25" x14ac:dyDescent="0.3">
      <c r="A245" s="164" t="s">
        <v>1758</v>
      </c>
      <c r="B245" s="163" t="s">
        <v>1759</v>
      </c>
      <c r="C245" s="163"/>
      <c r="D245" s="163"/>
      <c r="E245" s="163"/>
      <c r="F245" s="320">
        <v>11526706395.480074</v>
      </c>
      <c r="G245" s="287">
        <v>0.16179475934831752</v>
      </c>
      <c r="H245" s="320">
        <v>39141</v>
      </c>
      <c r="I245" s="287">
        <v>0.16038632694372279</v>
      </c>
    </row>
    <row r="246" spans="1:11" s="165" customFormat="1" ht="20.25" x14ac:dyDescent="0.3">
      <c r="A246" s="164" t="s">
        <v>1760</v>
      </c>
      <c r="B246" s="163" t="s">
        <v>1761</v>
      </c>
      <c r="C246" s="163"/>
      <c r="D246" s="163"/>
      <c r="E246" s="163"/>
      <c r="F246" s="320">
        <v>25863376705.089787</v>
      </c>
      <c r="G246" s="287">
        <v>0.36303161253207245</v>
      </c>
      <c r="H246" s="320">
        <v>88132</v>
      </c>
      <c r="I246" s="287">
        <v>0.36113455880545153</v>
      </c>
    </row>
    <row r="247" spans="1:11" s="165" customFormat="1" ht="20.25" x14ac:dyDescent="0.3">
      <c r="A247" s="164" t="s">
        <v>1762</v>
      </c>
      <c r="B247" s="163" t="s">
        <v>1763</v>
      </c>
      <c r="C247" s="163"/>
      <c r="D247" s="163"/>
      <c r="E247" s="163"/>
      <c r="F247" s="320">
        <v>10562448633.250021</v>
      </c>
      <c r="G247" s="287">
        <v>0.14825994313655602</v>
      </c>
      <c r="H247" s="320">
        <v>39195</v>
      </c>
      <c r="I247" s="287">
        <v>0.16060760033109056</v>
      </c>
    </row>
    <row r="248" spans="1:11" s="165" customFormat="1" ht="20.25" x14ac:dyDescent="0.3">
      <c r="A248" s="164" t="s">
        <v>1764</v>
      </c>
      <c r="B248" s="163" t="s">
        <v>1765</v>
      </c>
      <c r="C248" s="163"/>
      <c r="D248" s="163"/>
      <c r="E248" s="163"/>
      <c r="F248" s="320">
        <v>3571273197.5500069</v>
      </c>
      <c r="G248" s="287">
        <v>5.012822117090409E-2</v>
      </c>
      <c r="H248" s="320">
        <v>15331</v>
      </c>
      <c r="I248" s="287">
        <v>6.2821153735832358E-2</v>
      </c>
    </row>
    <row r="249" spans="1:11" s="165" customFormat="1" ht="20.25" x14ac:dyDescent="0.3">
      <c r="A249" s="164" t="s">
        <v>1766</v>
      </c>
      <c r="B249" s="163" t="s">
        <v>1767</v>
      </c>
      <c r="C249" s="163"/>
      <c r="D249" s="163"/>
      <c r="E249" s="163"/>
      <c r="F249" s="320">
        <v>302624887.08999985</v>
      </c>
      <c r="G249" s="287">
        <v>4.2477980352425759E-3</v>
      </c>
      <c r="H249" s="320">
        <v>1557</v>
      </c>
      <c r="I249" s="287">
        <v>6.380049335770072E-3</v>
      </c>
    </row>
    <row r="250" spans="1:11" s="165" customFormat="1" ht="21" thickBot="1" x14ac:dyDescent="0.35">
      <c r="A250" s="164"/>
      <c r="B250" s="176" t="s">
        <v>102</v>
      </c>
      <c r="C250" s="176"/>
      <c r="D250" s="176"/>
      <c r="E250" s="176"/>
      <c r="F250" s="330">
        <v>71242767330.089905</v>
      </c>
      <c r="G250" s="331">
        <v>0.99999999999999989</v>
      </c>
      <c r="H250" s="332">
        <v>244042</v>
      </c>
      <c r="I250" s="331">
        <v>1</v>
      </c>
      <c r="J250" s="329"/>
      <c r="K250" s="329"/>
    </row>
    <row r="251" spans="1:11" s="165" customFormat="1" ht="21" thickTop="1" x14ac:dyDescent="0.3">
      <c r="A251" s="164"/>
      <c r="B251" s="163"/>
      <c r="C251" s="163"/>
      <c r="D251" s="163"/>
      <c r="E251" s="163"/>
      <c r="F251" s="320"/>
      <c r="G251" s="321"/>
      <c r="H251" s="163"/>
      <c r="I251" s="163"/>
    </row>
    <row r="252" spans="1:11" s="304" customFormat="1" ht="23.25" x14ac:dyDescent="0.35">
      <c r="B252" s="304" t="s">
        <v>1768</v>
      </c>
    </row>
    <row r="253" spans="1:11" s="165" customFormat="1" ht="20.25" x14ac:dyDescent="0.3">
      <c r="A253" s="164"/>
      <c r="B253" s="163"/>
      <c r="C253" s="163"/>
      <c r="D253" s="163"/>
      <c r="E253" s="163"/>
      <c r="F253" s="320"/>
      <c r="G253" s="321"/>
      <c r="H253" s="163"/>
      <c r="I253" s="163"/>
    </row>
    <row r="254" spans="1:11" s="325" customFormat="1" ht="20.25" x14ac:dyDescent="0.3">
      <c r="A254" s="164" t="s">
        <v>1769</v>
      </c>
      <c r="B254" s="186" t="s">
        <v>1770</v>
      </c>
      <c r="C254" s="186"/>
      <c r="D254" s="186"/>
      <c r="E254" s="186"/>
      <c r="F254" s="319" t="s">
        <v>1740</v>
      </c>
      <c r="G254" s="319" t="s">
        <v>1741</v>
      </c>
      <c r="H254" s="319" t="s">
        <v>755</v>
      </c>
      <c r="I254" s="319" t="s">
        <v>1742</v>
      </c>
    </row>
    <row r="255" spans="1:11" s="165" customFormat="1" ht="20.25" x14ac:dyDescent="0.3">
      <c r="A255" s="164" t="s">
        <v>1771</v>
      </c>
      <c r="B255" s="163" t="s">
        <v>1772</v>
      </c>
      <c r="C255" s="163"/>
      <c r="D255" s="163"/>
      <c r="E255" s="163"/>
      <c r="F255" s="320">
        <v>11894064986.739971</v>
      </c>
      <c r="G255" s="287">
        <v>0.16695119283661475</v>
      </c>
      <c r="H255" s="320">
        <v>40542</v>
      </c>
      <c r="I255" s="287">
        <v>0.16612714204931939</v>
      </c>
    </row>
    <row r="256" spans="1:11" s="165" customFormat="1" ht="20.25" x14ac:dyDescent="0.3">
      <c r="A256" s="164" t="s">
        <v>1773</v>
      </c>
      <c r="B256" s="163" t="s">
        <v>1773</v>
      </c>
      <c r="C256" s="163"/>
      <c r="D256" s="163"/>
      <c r="E256" s="163"/>
      <c r="F256" s="320">
        <v>59348702343.350258</v>
      </c>
      <c r="G256" s="287">
        <v>0.83304880716338525</v>
      </c>
      <c r="H256" s="320">
        <v>203500</v>
      </c>
      <c r="I256" s="287">
        <v>0.83387285795068067</v>
      </c>
    </row>
    <row r="257" spans="1:18" s="165" customFormat="1" ht="21" thickBot="1" x14ac:dyDescent="0.35">
      <c r="A257" s="164"/>
      <c r="B257" s="176" t="s">
        <v>102</v>
      </c>
      <c r="C257" s="176"/>
      <c r="D257" s="176"/>
      <c r="E257" s="176"/>
      <c r="F257" s="326">
        <v>71242767330.090225</v>
      </c>
      <c r="G257" s="327">
        <v>1</v>
      </c>
      <c r="H257" s="326">
        <v>244042</v>
      </c>
      <c r="I257" s="327">
        <v>1</v>
      </c>
      <c r="K257" s="329"/>
    </row>
    <row r="258" spans="1:18" s="165" customFormat="1" ht="21" thickTop="1" x14ac:dyDescent="0.3">
      <c r="A258" s="164"/>
      <c r="B258" s="163"/>
      <c r="C258" s="163"/>
      <c r="D258" s="163"/>
      <c r="E258" s="163"/>
      <c r="F258" s="320"/>
      <c r="G258" s="321"/>
      <c r="H258" s="163"/>
      <c r="I258" s="163"/>
    </row>
    <row r="259" spans="1:18" s="304" customFormat="1" ht="23.25" x14ac:dyDescent="0.35">
      <c r="B259" s="304" t="s">
        <v>1774</v>
      </c>
    </row>
    <row r="260" spans="1:18" s="165" customFormat="1" ht="20.25" x14ac:dyDescent="0.3">
      <c r="A260" s="164"/>
      <c r="B260" s="163"/>
      <c r="C260" s="163"/>
      <c r="D260" s="163"/>
      <c r="E260" s="163"/>
      <c r="F260" s="320"/>
      <c r="G260" s="321"/>
      <c r="H260" s="163"/>
      <c r="I260" s="163"/>
    </row>
    <row r="261" spans="1:18" s="325" customFormat="1" ht="20.25" x14ac:dyDescent="0.3">
      <c r="A261" s="164" t="s">
        <v>1775</v>
      </c>
      <c r="B261" s="186" t="s">
        <v>1776</v>
      </c>
      <c r="C261" s="186"/>
      <c r="D261" s="186"/>
      <c r="E261" s="186"/>
      <c r="F261" s="319" t="s">
        <v>1740</v>
      </c>
      <c r="G261" s="319" t="s">
        <v>1741</v>
      </c>
      <c r="H261" s="319" t="s">
        <v>755</v>
      </c>
      <c r="I261" s="319" t="s">
        <v>1742</v>
      </c>
      <c r="J261" s="324"/>
      <c r="Q261" s="333"/>
      <c r="R261" s="333"/>
    </row>
    <row r="262" spans="1:18" s="165" customFormat="1" ht="20.25" x14ac:dyDescent="0.3">
      <c r="A262" s="164" t="s">
        <v>1777</v>
      </c>
      <c r="B262" s="163" t="s">
        <v>1778</v>
      </c>
      <c r="C262" s="163"/>
      <c r="D262" s="163"/>
      <c r="E262" s="163"/>
      <c r="F262" s="320">
        <v>3913959104.1500216</v>
      </c>
      <c r="G262" s="287">
        <v>5.4938336210543726E-2</v>
      </c>
      <c r="H262" s="320">
        <v>15818</v>
      </c>
      <c r="I262" s="287">
        <v>6.4816711877463712E-2</v>
      </c>
      <c r="Q262" s="334"/>
      <c r="R262" s="334"/>
    </row>
    <row r="263" spans="1:18" s="165" customFormat="1" ht="20.25" x14ac:dyDescent="0.3">
      <c r="A263" s="164" t="s">
        <v>1779</v>
      </c>
      <c r="B263" s="163" t="s">
        <v>1780</v>
      </c>
      <c r="C263" s="163"/>
      <c r="D263" s="163"/>
      <c r="E263" s="163"/>
      <c r="F263" s="320">
        <v>5880679193.7299709</v>
      </c>
      <c r="G263" s="287">
        <v>8.2544227493058384E-2</v>
      </c>
      <c r="H263" s="320">
        <v>22043</v>
      </c>
      <c r="I263" s="287">
        <v>9.0324616254579132E-2</v>
      </c>
      <c r="N263" s="335"/>
      <c r="Q263" s="334"/>
      <c r="R263" s="334"/>
    </row>
    <row r="264" spans="1:18" s="165" customFormat="1" ht="20.25" x14ac:dyDescent="0.3">
      <c r="A264" s="164" t="s">
        <v>1781</v>
      </c>
      <c r="B264" s="163" t="s">
        <v>1782</v>
      </c>
      <c r="C264" s="163"/>
      <c r="D264" s="163"/>
      <c r="E264" s="163"/>
      <c r="F264" s="320">
        <v>15331234147.579847</v>
      </c>
      <c r="G264" s="287">
        <v>0.21519706100895075</v>
      </c>
      <c r="H264" s="320">
        <v>54555</v>
      </c>
      <c r="I264" s="287">
        <v>0.22354758607125003</v>
      </c>
      <c r="N264" s="335"/>
      <c r="Q264" s="334"/>
      <c r="R264" s="334"/>
    </row>
    <row r="265" spans="1:18" s="165" customFormat="1" ht="20.25" x14ac:dyDescent="0.3">
      <c r="A265" s="164" t="s">
        <v>1783</v>
      </c>
      <c r="B265" s="163" t="s">
        <v>1784</v>
      </c>
      <c r="C265" s="163"/>
      <c r="D265" s="163"/>
      <c r="E265" s="163"/>
      <c r="F265" s="320">
        <v>14082454684.759968</v>
      </c>
      <c r="G265" s="287">
        <v>0.19766855236702932</v>
      </c>
      <c r="H265" s="320">
        <v>48089</v>
      </c>
      <c r="I265" s="287">
        <v>0.197052146761623</v>
      </c>
      <c r="N265" s="335"/>
      <c r="Q265" s="334"/>
      <c r="R265" s="334"/>
    </row>
    <row r="266" spans="1:18" s="165" customFormat="1" ht="20.25" x14ac:dyDescent="0.3">
      <c r="A266" s="164" t="s">
        <v>1785</v>
      </c>
      <c r="B266" s="163" t="s">
        <v>1786</v>
      </c>
      <c r="C266" s="163"/>
      <c r="D266" s="163"/>
      <c r="E266" s="163"/>
      <c r="F266" s="320">
        <v>6746483334.8399649</v>
      </c>
      <c r="G266" s="287">
        <v>9.4697098213232037E-2</v>
      </c>
      <c r="H266" s="320">
        <v>23595</v>
      </c>
      <c r="I266" s="287">
        <v>9.6684177313741071E-2</v>
      </c>
      <c r="L266" s="336"/>
      <c r="N266" s="335"/>
      <c r="Q266" s="334"/>
      <c r="R266" s="334"/>
    </row>
    <row r="267" spans="1:18" s="165" customFormat="1" ht="20.25" x14ac:dyDescent="0.3">
      <c r="A267" s="164" t="s">
        <v>1787</v>
      </c>
      <c r="B267" s="163" t="s">
        <v>1788</v>
      </c>
      <c r="C267" s="163"/>
      <c r="D267" s="163"/>
      <c r="E267" s="163"/>
      <c r="F267" s="320">
        <v>11370555117.190187</v>
      </c>
      <c r="G267" s="287">
        <v>0.15960293996591771</v>
      </c>
      <c r="H267" s="320">
        <v>36327</v>
      </c>
      <c r="I267" s="287">
        <v>0.14885552486867015</v>
      </c>
      <c r="L267" s="336"/>
      <c r="N267" s="335"/>
      <c r="Q267" s="334"/>
      <c r="R267" s="334"/>
    </row>
    <row r="268" spans="1:18" s="165" customFormat="1" ht="20.25" x14ac:dyDescent="0.3">
      <c r="A268" s="164" t="s">
        <v>1789</v>
      </c>
      <c r="B268" s="163" t="s">
        <v>1790</v>
      </c>
      <c r="C268" s="163"/>
      <c r="D268" s="163"/>
      <c r="E268" s="163"/>
      <c r="F268" s="320">
        <v>6851279410.9799986</v>
      </c>
      <c r="G268" s="287">
        <v>9.616806965450804E-2</v>
      </c>
      <c r="H268" s="320">
        <v>22149</v>
      </c>
      <c r="I268" s="287">
        <v>9.0758967718671382E-2</v>
      </c>
      <c r="L268" s="336"/>
      <c r="N268" s="335"/>
      <c r="Q268" s="334"/>
      <c r="R268" s="334"/>
    </row>
    <row r="269" spans="1:18" s="165" customFormat="1" ht="20.25" x14ac:dyDescent="0.3">
      <c r="A269" s="164" t="s">
        <v>1791</v>
      </c>
      <c r="B269" s="163" t="s">
        <v>1792</v>
      </c>
      <c r="C269" s="163"/>
      <c r="D269" s="163"/>
      <c r="E269" s="163"/>
      <c r="F269" s="320">
        <v>6342818572.699976</v>
      </c>
      <c r="G269" s="287">
        <v>8.9031052700574098E-2</v>
      </c>
      <c r="H269" s="320">
        <v>18802</v>
      </c>
      <c r="I269" s="287">
        <v>7.7044115357192619E-2</v>
      </c>
      <c r="L269" s="336"/>
      <c r="Q269" s="334"/>
      <c r="R269" s="334"/>
    </row>
    <row r="270" spans="1:18" s="165" customFormat="1" ht="20.25" x14ac:dyDescent="0.3">
      <c r="A270" s="164" t="s">
        <v>1793</v>
      </c>
      <c r="B270" s="163" t="s">
        <v>1794</v>
      </c>
      <c r="C270" s="163"/>
      <c r="D270" s="163"/>
      <c r="E270" s="163"/>
      <c r="F270" s="320">
        <v>635862913.61999965</v>
      </c>
      <c r="G270" s="287">
        <v>8.9252977874069474E-3</v>
      </c>
      <c r="H270" s="320">
        <v>2261</v>
      </c>
      <c r="I270" s="287">
        <v>9.264798682194049E-3</v>
      </c>
      <c r="L270" s="336"/>
      <c r="Q270" s="334"/>
      <c r="R270" s="334"/>
    </row>
    <row r="271" spans="1:18" s="165" customFormat="1" ht="20.25" x14ac:dyDescent="0.3">
      <c r="A271" s="164" t="s">
        <v>1795</v>
      </c>
      <c r="B271" s="163" t="s">
        <v>1796</v>
      </c>
      <c r="C271" s="163"/>
      <c r="D271" s="163"/>
      <c r="E271" s="163"/>
      <c r="F271" s="320">
        <v>5328464.959999999</v>
      </c>
      <c r="G271" s="287">
        <v>7.4793065453389264E-5</v>
      </c>
      <c r="H271" s="320">
        <v>22</v>
      </c>
      <c r="I271" s="287">
        <v>9.0148417075749254E-5</v>
      </c>
      <c r="L271" s="336"/>
      <c r="Q271" s="334"/>
      <c r="R271" s="334"/>
    </row>
    <row r="272" spans="1:18" s="165" customFormat="1" ht="20.25" x14ac:dyDescent="0.3">
      <c r="A272" s="164" t="s">
        <v>1797</v>
      </c>
      <c r="B272" s="163" t="s">
        <v>1798</v>
      </c>
      <c r="C272" s="163"/>
      <c r="D272" s="163"/>
      <c r="E272" s="163"/>
      <c r="F272" s="320">
        <v>79703107.740000024</v>
      </c>
      <c r="G272" s="287">
        <v>1.1187536746110759E-3</v>
      </c>
      <c r="H272" s="320">
        <v>374</v>
      </c>
      <c r="I272" s="287">
        <v>1.5325230902877374E-3</v>
      </c>
      <c r="L272" s="336"/>
      <c r="Q272" s="334"/>
      <c r="R272" s="334"/>
    </row>
    <row r="273" spans="1:18" s="165" customFormat="1" ht="20.25" x14ac:dyDescent="0.3">
      <c r="A273" s="164" t="s">
        <v>1799</v>
      </c>
      <c r="B273" s="163" t="s">
        <v>1800</v>
      </c>
      <c r="C273" s="163"/>
      <c r="D273" s="163"/>
      <c r="E273" s="163"/>
      <c r="F273" s="320">
        <v>2409277.8400000003</v>
      </c>
      <c r="G273" s="287">
        <v>3.381785871451435E-5</v>
      </c>
      <c r="H273" s="320">
        <v>7</v>
      </c>
      <c r="I273" s="287">
        <v>2.8683587251374763E-5</v>
      </c>
      <c r="L273" s="336"/>
      <c r="Q273" s="334"/>
      <c r="R273" s="334"/>
    </row>
    <row r="274" spans="1:18" s="165" customFormat="1" ht="21" thickBot="1" x14ac:dyDescent="0.35">
      <c r="A274" s="164"/>
      <c r="B274" s="176" t="s">
        <v>102</v>
      </c>
      <c r="C274" s="176"/>
      <c r="D274" s="176"/>
      <c r="E274" s="176"/>
      <c r="F274" s="337">
        <v>71242767330.089935</v>
      </c>
      <c r="G274" s="338">
        <v>1</v>
      </c>
      <c r="H274" s="339">
        <v>244042</v>
      </c>
      <c r="I274" s="338">
        <v>1</v>
      </c>
      <c r="J274" s="340"/>
      <c r="K274" s="329"/>
      <c r="Q274" s="334"/>
      <c r="R274" s="334"/>
    </row>
    <row r="275" spans="1:18" s="165" customFormat="1" ht="21" thickTop="1" x14ac:dyDescent="0.3">
      <c r="A275" s="164"/>
      <c r="B275" s="163"/>
      <c r="C275" s="163"/>
      <c r="D275" s="163"/>
      <c r="E275" s="163"/>
      <c r="F275" s="320"/>
      <c r="G275" s="321"/>
      <c r="H275" s="163"/>
      <c r="I275" s="163"/>
    </row>
    <row r="276" spans="1:18" s="304" customFormat="1" ht="23.25" x14ac:dyDescent="0.35">
      <c r="B276" s="304" t="s">
        <v>1801</v>
      </c>
    </row>
    <row r="277" spans="1:18" s="165" customFormat="1" ht="20.25" x14ac:dyDescent="0.3">
      <c r="A277" s="164" t="s">
        <v>1802</v>
      </c>
      <c r="B277" s="163"/>
      <c r="C277" s="163"/>
      <c r="D277" s="163"/>
      <c r="E277" s="163"/>
      <c r="F277" s="320"/>
      <c r="G277" s="321"/>
      <c r="H277" s="163"/>
      <c r="I277" s="163"/>
    </row>
    <row r="278" spans="1:18" s="165" customFormat="1" ht="20.25" x14ac:dyDescent="0.3">
      <c r="A278" s="164"/>
      <c r="B278" s="186" t="s">
        <v>1803</v>
      </c>
      <c r="C278" s="186"/>
      <c r="D278" s="163"/>
      <c r="E278" s="163"/>
      <c r="F278" s="319" t="s">
        <v>1740</v>
      </c>
      <c r="G278" s="319" t="s">
        <v>1741</v>
      </c>
      <c r="H278" s="319" t="s">
        <v>755</v>
      </c>
      <c r="I278" s="319" t="s">
        <v>1742</v>
      </c>
    </row>
    <row r="279" spans="1:18" s="165" customFormat="1" ht="18.75" customHeight="1" x14ac:dyDescent="0.3">
      <c r="A279" s="137" t="s">
        <v>1804</v>
      </c>
      <c r="B279" s="341" t="s">
        <v>761</v>
      </c>
      <c r="C279" s="341"/>
      <c r="D279" s="341"/>
      <c r="E279" s="225"/>
      <c r="F279" s="320">
        <v>1481213521.5699892</v>
      </c>
      <c r="G279" s="287">
        <v>2.0791072232035322E-2</v>
      </c>
      <c r="H279" s="320">
        <v>23108</v>
      </c>
      <c r="I279" s="287">
        <v>9.4688619172109717E-2</v>
      </c>
    </row>
    <row r="280" spans="1:18" s="165" customFormat="1" ht="18.75" customHeight="1" x14ac:dyDescent="0.3">
      <c r="A280" s="342" t="s">
        <v>1805</v>
      </c>
      <c r="B280" s="341" t="s">
        <v>763</v>
      </c>
      <c r="C280" s="341"/>
      <c r="D280" s="341"/>
      <c r="E280" s="225"/>
      <c r="F280" s="320">
        <v>9763531794.5600681</v>
      </c>
      <c r="G280" s="287">
        <v>0.13704593687837199</v>
      </c>
      <c r="H280" s="320">
        <v>63472</v>
      </c>
      <c r="I280" s="287">
        <v>0.26008637857417988</v>
      </c>
    </row>
    <row r="281" spans="1:18" s="165" customFormat="1" ht="18.75" customHeight="1" x14ac:dyDescent="0.3">
      <c r="A281" s="342" t="s">
        <v>1806</v>
      </c>
      <c r="B281" s="341" t="s">
        <v>765</v>
      </c>
      <c r="C281" s="341"/>
      <c r="D281" s="341"/>
      <c r="E281" s="225"/>
      <c r="F281" s="320">
        <v>16040651435.889944</v>
      </c>
      <c r="G281" s="287">
        <v>0.22515480570215043</v>
      </c>
      <c r="H281" s="320">
        <v>64648</v>
      </c>
      <c r="I281" s="287">
        <v>0.26490522123241084</v>
      </c>
    </row>
    <row r="282" spans="1:18" s="165" customFormat="1" ht="18.75" customHeight="1" x14ac:dyDescent="0.3">
      <c r="A282" s="342" t="s">
        <v>1807</v>
      </c>
      <c r="B282" s="341" t="s">
        <v>767</v>
      </c>
      <c r="C282" s="341"/>
      <c r="D282" s="341"/>
      <c r="E282" s="225"/>
      <c r="F282" s="320">
        <v>14332677095.139994</v>
      </c>
      <c r="G282" s="287">
        <v>0.20118080237860786</v>
      </c>
      <c r="H282" s="320">
        <v>41494</v>
      </c>
      <c r="I282" s="287">
        <v>0.17002810991550635</v>
      </c>
    </row>
    <row r="283" spans="1:18" s="165" customFormat="1" ht="18.75" customHeight="1" x14ac:dyDescent="0.3">
      <c r="A283" s="342" t="s">
        <v>1808</v>
      </c>
      <c r="B283" s="341" t="s">
        <v>769</v>
      </c>
      <c r="C283" s="341"/>
      <c r="D283" s="341"/>
      <c r="E283" s="225"/>
      <c r="F283" s="320">
        <v>10214134487.750088</v>
      </c>
      <c r="G283" s="287">
        <v>0.14337082725078321</v>
      </c>
      <c r="H283" s="320">
        <v>22933</v>
      </c>
      <c r="I283" s="287">
        <v>9.3971529490825351E-2</v>
      </c>
    </row>
    <row r="284" spans="1:18" s="165" customFormat="1" ht="18.75" customHeight="1" x14ac:dyDescent="0.3">
      <c r="A284" s="342" t="s">
        <v>1809</v>
      </c>
      <c r="B284" s="341" t="s">
        <v>771</v>
      </c>
      <c r="C284" s="341"/>
      <c r="D284" s="341"/>
      <c r="E284" s="225"/>
      <c r="F284" s="320">
        <v>6907519141.5899925</v>
      </c>
      <c r="G284" s="287">
        <v>9.6957479340819108E-2</v>
      </c>
      <c r="H284" s="320">
        <v>12661</v>
      </c>
      <c r="I284" s="287">
        <v>5.1880414027093695E-2</v>
      </c>
    </row>
    <row r="285" spans="1:18" s="165" customFormat="1" ht="18.75" customHeight="1" x14ac:dyDescent="0.3">
      <c r="A285" s="342" t="s">
        <v>1810</v>
      </c>
      <c r="B285" s="341" t="s">
        <v>773</v>
      </c>
      <c r="C285" s="341"/>
      <c r="D285" s="341"/>
      <c r="E285" s="225"/>
      <c r="F285" s="320">
        <v>4330497814.7999954</v>
      </c>
      <c r="G285" s="287">
        <v>6.078508706344099E-2</v>
      </c>
      <c r="H285" s="320">
        <v>6716</v>
      </c>
      <c r="I285" s="287">
        <v>2.7519853140033274E-2</v>
      </c>
    </row>
    <row r="286" spans="1:18" s="165" customFormat="1" ht="18.75" customHeight="1" x14ac:dyDescent="0.3">
      <c r="A286" s="342" t="s">
        <v>1811</v>
      </c>
      <c r="B286" s="341" t="s">
        <v>775</v>
      </c>
      <c r="C286" s="341"/>
      <c r="D286" s="341"/>
      <c r="E286" s="225"/>
      <c r="F286" s="320">
        <v>2717747402.7899995</v>
      </c>
      <c r="G286" s="287">
        <v>3.8147695613757159E-2</v>
      </c>
      <c r="H286" s="320">
        <v>3647</v>
      </c>
      <c r="I286" s="287">
        <v>1.4944148957966252E-2</v>
      </c>
    </row>
    <row r="287" spans="1:18" s="165" customFormat="1" ht="18.75" customHeight="1" x14ac:dyDescent="0.3">
      <c r="A287" s="342" t="s">
        <v>1812</v>
      </c>
      <c r="B287" s="341" t="s">
        <v>777</v>
      </c>
      <c r="C287" s="341"/>
      <c r="D287" s="341"/>
      <c r="E287" s="225"/>
      <c r="F287" s="320">
        <v>1778196363.3800015</v>
      </c>
      <c r="G287" s="287">
        <v>2.4959675627717549E-2</v>
      </c>
      <c r="H287" s="320">
        <v>2100</v>
      </c>
      <c r="I287" s="287">
        <v>8.6050761754124291E-3</v>
      </c>
    </row>
    <row r="288" spans="1:18" s="165" customFormat="1" ht="18.75" customHeight="1" x14ac:dyDescent="0.3">
      <c r="A288" s="342" t="s">
        <v>1813</v>
      </c>
      <c r="B288" s="341" t="s">
        <v>779</v>
      </c>
      <c r="C288" s="341"/>
      <c r="D288" s="341"/>
      <c r="E288" s="225"/>
      <c r="F288" s="320">
        <v>1249144725.5700004</v>
      </c>
      <c r="G288" s="287">
        <v>1.7533635657109178E-2</v>
      </c>
      <c r="H288" s="320">
        <v>1320</v>
      </c>
      <c r="I288" s="287">
        <v>5.4089050245449558E-3</v>
      </c>
    </row>
    <row r="289" spans="1:11" s="165" customFormat="1" ht="20.25" x14ac:dyDescent="0.3">
      <c r="A289" s="342" t="s">
        <v>1814</v>
      </c>
      <c r="B289" s="341" t="s">
        <v>1815</v>
      </c>
      <c r="C289" s="341"/>
      <c r="D289" s="341"/>
      <c r="E289" s="225"/>
      <c r="F289" s="320">
        <v>2427453547.0499992</v>
      </c>
      <c r="G289" s="287">
        <v>3.4072982255206982E-2</v>
      </c>
      <c r="H289" s="320">
        <v>1943</v>
      </c>
      <c r="I289" s="287">
        <v>7.9617442899173087E-3</v>
      </c>
    </row>
    <row r="290" spans="1:11" s="165" customFormat="1" ht="21" thickBot="1" x14ac:dyDescent="0.35">
      <c r="A290" s="164"/>
      <c r="B290" s="176" t="s">
        <v>102</v>
      </c>
      <c r="C290" s="176"/>
      <c r="D290" s="176"/>
      <c r="E290" s="176"/>
      <c r="F290" s="326">
        <v>71242767330.090088</v>
      </c>
      <c r="G290" s="327">
        <v>0.99999999999999978</v>
      </c>
      <c r="H290" s="326">
        <v>244042</v>
      </c>
      <c r="I290" s="327">
        <v>1</v>
      </c>
    </row>
    <row r="291" spans="1:11" s="165" customFormat="1" ht="21" thickTop="1" x14ac:dyDescent="0.3">
      <c r="A291" s="164"/>
      <c r="B291" s="163"/>
      <c r="C291" s="163"/>
      <c r="D291" s="163"/>
      <c r="E291" s="163"/>
      <c r="F291" s="320"/>
      <c r="G291" s="321"/>
      <c r="H291" s="163"/>
      <c r="I291" s="163"/>
    </row>
    <row r="292" spans="1:11" s="304" customFormat="1" ht="23.25" x14ac:dyDescent="0.35">
      <c r="B292" s="304" t="s">
        <v>1816</v>
      </c>
    </row>
    <row r="293" spans="1:11" s="165" customFormat="1" ht="20.25" x14ac:dyDescent="0.3">
      <c r="A293" s="164"/>
      <c r="B293" s="163"/>
      <c r="C293" s="163"/>
      <c r="D293" s="163"/>
      <c r="E293" s="163"/>
      <c r="F293" s="320"/>
      <c r="G293" s="321"/>
      <c r="H293" s="163"/>
      <c r="I293" s="163"/>
    </row>
    <row r="294" spans="1:11" s="165" customFormat="1" ht="20.25" x14ac:dyDescent="0.3">
      <c r="A294" s="164" t="s">
        <v>1817</v>
      </c>
      <c r="B294" s="186" t="s">
        <v>1818</v>
      </c>
      <c r="C294" s="186"/>
      <c r="D294" s="186"/>
      <c r="E294" s="186"/>
      <c r="F294" s="319" t="s">
        <v>1740</v>
      </c>
      <c r="G294" s="319" t="s">
        <v>1741</v>
      </c>
      <c r="H294" s="319" t="s">
        <v>755</v>
      </c>
      <c r="I294" s="319" t="s">
        <v>1742</v>
      </c>
    </row>
    <row r="295" spans="1:11" s="165" customFormat="1" ht="20.25" x14ac:dyDescent="0.3">
      <c r="A295" s="164" t="s">
        <v>1819</v>
      </c>
      <c r="B295" s="163" t="s">
        <v>1820</v>
      </c>
      <c r="C295" s="163"/>
      <c r="D295" s="163"/>
      <c r="E295" s="163"/>
      <c r="F295" s="320">
        <v>48792529638.310638</v>
      </c>
      <c r="G295" s="287">
        <v>0.68487695617211375</v>
      </c>
      <c r="H295" s="320">
        <v>159203</v>
      </c>
      <c r="I295" s="287">
        <v>0.65235902016865954</v>
      </c>
    </row>
    <row r="296" spans="1:11" s="165" customFormat="1" ht="20.25" x14ac:dyDescent="0.3">
      <c r="A296" s="164" t="s">
        <v>1821</v>
      </c>
      <c r="B296" s="163" t="s">
        <v>1822</v>
      </c>
      <c r="C296" s="163"/>
      <c r="D296" s="312"/>
      <c r="E296" s="163"/>
      <c r="F296" s="320">
        <v>4215989699.3500137</v>
      </c>
      <c r="G296" s="287">
        <v>5.9177792460194223E-2</v>
      </c>
      <c r="H296" s="320">
        <v>13990</v>
      </c>
      <c r="I296" s="287">
        <v>5.7326197949533274E-2</v>
      </c>
    </row>
    <row r="297" spans="1:11" s="165" customFormat="1" ht="20.25" x14ac:dyDescent="0.3">
      <c r="A297" s="164" t="s">
        <v>1823</v>
      </c>
      <c r="B297" s="163" t="s">
        <v>1824</v>
      </c>
      <c r="C297" s="163"/>
      <c r="D297" s="312"/>
      <c r="E297" s="163"/>
      <c r="F297" s="320">
        <v>2072590738.4099963</v>
      </c>
      <c r="G297" s="287">
        <v>2.9091945976873906E-2</v>
      </c>
      <c r="H297" s="320">
        <v>7499</v>
      </c>
      <c r="I297" s="287">
        <v>3.0728317256865621E-2</v>
      </c>
    </row>
    <row r="298" spans="1:11" s="165" customFormat="1" ht="20.25" x14ac:dyDescent="0.3">
      <c r="A298" s="164" t="s">
        <v>1825</v>
      </c>
      <c r="B298" s="163" t="s">
        <v>1826</v>
      </c>
      <c r="C298" s="163"/>
      <c r="D298" s="163"/>
      <c r="E298" s="163"/>
      <c r="F298" s="320">
        <v>3276907520.0900087</v>
      </c>
      <c r="G298" s="287">
        <v>4.599635363554927E-2</v>
      </c>
      <c r="H298" s="320">
        <v>11063</v>
      </c>
      <c r="I298" s="287">
        <v>4.5332360823136998E-2</v>
      </c>
    </row>
    <row r="299" spans="1:11" s="165" customFormat="1" ht="20.25" x14ac:dyDescent="0.3">
      <c r="A299" s="164" t="s">
        <v>1827</v>
      </c>
      <c r="B299" s="163" t="s">
        <v>1828</v>
      </c>
      <c r="C299" s="163"/>
      <c r="D299" s="163"/>
      <c r="E299" s="163"/>
      <c r="F299" s="320">
        <v>12841907231.380054</v>
      </c>
      <c r="G299" s="287">
        <v>0.18025559242918454</v>
      </c>
      <c r="H299" s="320">
        <v>52047</v>
      </c>
      <c r="I299" s="287">
        <v>0.21327066652461463</v>
      </c>
    </row>
    <row r="300" spans="1:11" s="165" customFormat="1" ht="20.25" x14ac:dyDescent="0.3">
      <c r="A300" s="164" t="s">
        <v>1829</v>
      </c>
      <c r="B300" s="163" t="s">
        <v>100</v>
      </c>
      <c r="C300" s="163"/>
      <c r="D300" s="163"/>
      <c r="E300" s="163"/>
      <c r="F300" s="320">
        <v>42842502.550000012</v>
      </c>
      <c r="G300" s="287">
        <v>6.0135932608424488E-4</v>
      </c>
      <c r="H300" s="320">
        <v>240</v>
      </c>
      <c r="I300" s="287">
        <v>9.8343727718999186E-4</v>
      </c>
    </row>
    <row r="301" spans="1:11" s="165" customFormat="1" ht="21" thickBot="1" x14ac:dyDescent="0.35">
      <c r="A301" s="164"/>
      <c r="B301" s="176" t="s">
        <v>102</v>
      </c>
      <c r="C301" s="176"/>
      <c r="D301" s="176"/>
      <c r="E301" s="176"/>
      <c r="F301" s="326">
        <v>71242767330.090714</v>
      </c>
      <c r="G301" s="327">
        <v>0.99999999999999989</v>
      </c>
      <c r="H301" s="326">
        <v>244042</v>
      </c>
      <c r="I301" s="327">
        <v>1</v>
      </c>
      <c r="K301" s="329"/>
    </row>
    <row r="302" spans="1:11" s="165" customFormat="1" ht="20.100000000000001" customHeight="1" thickTop="1" x14ac:dyDescent="0.3">
      <c r="A302" s="164"/>
      <c r="B302" s="176"/>
      <c r="C302" s="176"/>
      <c r="D302" s="176"/>
      <c r="E302" s="176"/>
      <c r="F302" s="343"/>
      <c r="G302" s="344"/>
      <c r="H302" s="343"/>
      <c r="I302" s="344"/>
      <c r="K302" s="329"/>
    </row>
    <row r="303" spans="1:11" s="304" customFormat="1" ht="26.25" x14ac:dyDescent="0.35">
      <c r="B303" s="304" t="s">
        <v>1830</v>
      </c>
    </row>
    <row r="304" spans="1:11" s="165" customFormat="1" ht="20.25" x14ac:dyDescent="0.3">
      <c r="A304" s="164"/>
      <c r="B304" s="163"/>
      <c r="C304" s="163"/>
      <c r="D304" s="163"/>
      <c r="E304" s="163"/>
      <c r="F304" s="320"/>
      <c r="G304" s="321"/>
      <c r="H304" s="163"/>
      <c r="I304" s="163"/>
    </row>
    <row r="305" spans="1:18" s="165" customFormat="1" ht="20.25" x14ac:dyDescent="0.3">
      <c r="A305" s="164"/>
      <c r="B305" s="163"/>
      <c r="C305" s="163"/>
      <c r="D305" s="163"/>
      <c r="E305" s="345" t="s">
        <v>1831</v>
      </c>
      <c r="F305" s="345"/>
      <c r="G305" s="345"/>
      <c r="H305" s="345"/>
      <c r="I305" s="345"/>
      <c r="J305" s="345"/>
      <c r="K305" s="345"/>
      <c r="L305" s="345"/>
    </row>
    <row r="306" spans="1:18" ht="20.25" x14ac:dyDescent="0.3">
      <c r="B306" s="186" t="s">
        <v>1832</v>
      </c>
      <c r="C306" s="186"/>
      <c r="D306" s="163"/>
      <c r="E306" s="346" t="s">
        <v>1833</v>
      </c>
      <c r="F306" s="346" t="s">
        <v>1834</v>
      </c>
      <c r="G306" s="346" t="s">
        <v>1835</v>
      </c>
      <c r="H306" s="346" t="s">
        <v>1836</v>
      </c>
      <c r="I306" s="346" t="s">
        <v>1837</v>
      </c>
      <c r="J306" s="346" t="s">
        <v>1838</v>
      </c>
      <c r="K306" s="319" t="s">
        <v>1839</v>
      </c>
      <c r="L306" s="346" t="s">
        <v>102</v>
      </c>
      <c r="O306" s="165"/>
      <c r="P306" s="165"/>
      <c r="Q306" s="165"/>
      <c r="R306" s="165"/>
    </row>
    <row r="307" spans="1:18" ht="20.25" x14ac:dyDescent="0.3">
      <c r="A307" s="137" t="s">
        <v>1840</v>
      </c>
      <c r="B307" s="163" t="s">
        <v>1841</v>
      </c>
      <c r="C307" s="163"/>
      <c r="D307" s="163"/>
      <c r="E307" s="320">
        <v>9564365.5399999972</v>
      </c>
      <c r="F307" s="320">
        <v>13683284.529999997</v>
      </c>
      <c r="G307" s="320">
        <v>57507480.650000021</v>
      </c>
      <c r="H307" s="320">
        <v>137743426.9500002</v>
      </c>
      <c r="I307" s="320">
        <v>486183696.42000109</v>
      </c>
      <c r="J307" s="320">
        <v>1125896765.5399983</v>
      </c>
      <c r="K307" s="320">
        <v>4140004.7399999998</v>
      </c>
      <c r="L307" s="299">
        <v>1834719024.3699996</v>
      </c>
      <c r="M307" s="163"/>
      <c r="Q307" s="347"/>
      <c r="R307" s="347"/>
    </row>
    <row r="308" spans="1:18" ht="20.25" x14ac:dyDescent="0.3">
      <c r="A308" s="342" t="s">
        <v>1842</v>
      </c>
      <c r="B308" s="163" t="s">
        <v>1843</v>
      </c>
      <c r="C308" s="163"/>
      <c r="D308" s="163"/>
      <c r="E308" s="320">
        <v>52520388.329999998</v>
      </c>
      <c r="F308" s="320">
        <v>48890122.030000001</v>
      </c>
      <c r="G308" s="320">
        <v>197662865.00000009</v>
      </c>
      <c r="H308" s="320">
        <v>404109463.7499997</v>
      </c>
      <c r="I308" s="320">
        <v>1180716299.0800009</v>
      </c>
      <c r="J308" s="320">
        <v>2318887265.4099946</v>
      </c>
      <c r="K308" s="320">
        <v>13111607.559999997</v>
      </c>
      <c r="L308" s="299">
        <v>4215898011.1599951</v>
      </c>
      <c r="M308" s="163"/>
      <c r="Q308" s="347"/>
      <c r="R308" s="347"/>
    </row>
    <row r="309" spans="1:18" ht="20.25" x14ac:dyDescent="0.3">
      <c r="A309" s="342" t="s">
        <v>1844</v>
      </c>
      <c r="B309" s="163" t="s">
        <v>1845</v>
      </c>
      <c r="C309" s="163"/>
      <c r="D309" s="163"/>
      <c r="E309" s="320">
        <v>132378775.69</v>
      </c>
      <c r="F309" s="320">
        <v>145647855.58999991</v>
      </c>
      <c r="G309" s="320">
        <v>540586580.19999993</v>
      </c>
      <c r="H309" s="320">
        <v>1047264503.4999993</v>
      </c>
      <c r="I309" s="320">
        <v>2794640544.9000187</v>
      </c>
      <c r="J309" s="320">
        <v>4585546228.3000011</v>
      </c>
      <c r="K309" s="320">
        <v>21558650.410000004</v>
      </c>
      <c r="L309" s="299">
        <v>9267623138.5900192</v>
      </c>
      <c r="M309" s="163"/>
      <c r="P309" s="163"/>
      <c r="Q309" s="347"/>
      <c r="R309" s="347"/>
    </row>
    <row r="310" spans="1:18" ht="20.25" x14ac:dyDescent="0.3">
      <c r="A310" s="342" t="s">
        <v>1846</v>
      </c>
      <c r="B310" s="163" t="s">
        <v>1847</v>
      </c>
      <c r="C310" s="163"/>
      <c r="D310" s="163"/>
      <c r="E310" s="320">
        <v>180491219.07999998</v>
      </c>
      <c r="F310" s="320">
        <v>248217075.62000024</v>
      </c>
      <c r="G310" s="320">
        <v>808765054.74000084</v>
      </c>
      <c r="H310" s="320">
        <v>1548579787.0299988</v>
      </c>
      <c r="I310" s="320">
        <v>4151573505.700006</v>
      </c>
      <c r="J310" s="320">
        <v>6138401600.3100052</v>
      </c>
      <c r="K310" s="320">
        <v>23186903.660000004</v>
      </c>
      <c r="L310" s="299">
        <v>13099215146.140011</v>
      </c>
      <c r="M310" s="163"/>
      <c r="P310" s="163"/>
      <c r="Q310" s="347"/>
      <c r="R310" s="347"/>
    </row>
    <row r="311" spans="1:18" ht="20.25" x14ac:dyDescent="0.3">
      <c r="A311" s="137" t="s">
        <v>1848</v>
      </c>
      <c r="B311" s="163" t="s">
        <v>1849</v>
      </c>
      <c r="C311" s="163"/>
      <c r="D311" s="163"/>
      <c r="E311" s="320">
        <v>78118575.159999967</v>
      </c>
      <c r="F311" s="320">
        <v>110283082.10999995</v>
      </c>
      <c r="G311" s="320">
        <v>420794289.74000007</v>
      </c>
      <c r="H311" s="320">
        <v>871101943.31999981</v>
      </c>
      <c r="I311" s="320">
        <v>2416595602.4900179</v>
      </c>
      <c r="J311" s="320">
        <v>3211135722.6899915</v>
      </c>
      <c r="K311" s="320">
        <v>9109449.1300000008</v>
      </c>
      <c r="L311" s="299">
        <v>7117138664.6400099</v>
      </c>
      <c r="M311" s="163"/>
      <c r="P311" s="163"/>
      <c r="R311" s="347"/>
    </row>
    <row r="312" spans="1:18" ht="20.25" x14ac:dyDescent="0.3">
      <c r="A312" s="137" t="s">
        <v>1850</v>
      </c>
      <c r="B312" s="163" t="s">
        <v>1851</v>
      </c>
      <c r="C312" s="163"/>
      <c r="D312" s="163"/>
      <c r="E312" s="320">
        <v>69303428.909999937</v>
      </c>
      <c r="F312" s="320">
        <v>110829455.00999998</v>
      </c>
      <c r="G312" s="320">
        <v>461624911.91000062</v>
      </c>
      <c r="H312" s="320">
        <v>936529540.25000107</v>
      </c>
      <c r="I312" s="320">
        <v>2633174023.1599956</v>
      </c>
      <c r="J312" s="320">
        <v>3406264905.2800002</v>
      </c>
      <c r="K312" s="320">
        <v>8740662</v>
      </c>
      <c r="L312" s="299">
        <v>7626466926.5199966</v>
      </c>
      <c r="M312" s="163"/>
      <c r="P312" s="163"/>
      <c r="R312" s="347"/>
    </row>
    <row r="313" spans="1:18" ht="20.25" x14ac:dyDescent="0.3">
      <c r="A313" s="137" t="s">
        <v>1852</v>
      </c>
      <c r="B313" s="163" t="s">
        <v>1853</v>
      </c>
      <c r="C313" s="163"/>
      <c r="D313" s="163"/>
      <c r="E313" s="320">
        <v>73493406.179999992</v>
      </c>
      <c r="F313" s="320">
        <v>120149032.93999994</v>
      </c>
      <c r="G313" s="320">
        <v>523497479.93999952</v>
      </c>
      <c r="H313" s="320">
        <v>1112144907.2699993</v>
      </c>
      <c r="I313" s="320">
        <v>3108817886.2999992</v>
      </c>
      <c r="J313" s="320">
        <v>3775805267.6899996</v>
      </c>
      <c r="K313" s="320">
        <v>9338908.2900000028</v>
      </c>
      <c r="L313" s="299">
        <v>8723246888.6099987</v>
      </c>
      <c r="M313" s="163"/>
      <c r="P313" s="163"/>
      <c r="R313" s="347"/>
    </row>
    <row r="314" spans="1:18" ht="20.25" x14ac:dyDescent="0.3">
      <c r="A314" s="137" t="s">
        <v>1854</v>
      </c>
      <c r="B314" s="163" t="s">
        <v>1855</v>
      </c>
      <c r="C314" s="163"/>
      <c r="D314" s="163"/>
      <c r="E314" s="320">
        <v>77728791.839999989</v>
      </c>
      <c r="F314" s="320">
        <v>139327456.27000007</v>
      </c>
      <c r="G314" s="320">
        <v>557451835.57000041</v>
      </c>
      <c r="H314" s="320">
        <v>1246487347.1900005</v>
      </c>
      <c r="I314" s="320">
        <v>3472616156</v>
      </c>
      <c r="J314" s="320">
        <v>3829721174.8599977</v>
      </c>
      <c r="K314" s="320">
        <v>6191680.3199999994</v>
      </c>
      <c r="L314" s="299">
        <v>9329524442.0499992</v>
      </c>
      <c r="M314" s="163"/>
      <c r="P314" s="163"/>
    </row>
    <row r="315" spans="1:18" ht="20.25" x14ac:dyDescent="0.3">
      <c r="A315" s="137" t="s">
        <v>1856</v>
      </c>
      <c r="B315" s="163" t="s">
        <v>1857</v>
      </c>
      <c r="C315" s="163"/>
      <c r="D315" s="163"/>
      <c r="E315" s="320">
        <v>44307487.069999978</v>
      </c>
      <c r="F315" s="320">
        <v>75612452.869999975</v>
      </c>
      <c r="G315" s="320">
        <v>361913158.70999986</v>
      </c>
      <c r="H315" s="320">
        <v>832607372.36999917</v>
      </c>
      <c r="I315" s="320">
        <v>2334412326.8500013</v>
      </c>
      <c r="J315" s="320">
        <v>2527081248.8800068</v>
      </c>
      <c r="K315" s="320">
        <v>7794733.3399999999</v>
      </c>
      <c r="L315" s="348">
        <v>6183728780.0900078</v>
      </c>
      <c r="M315" s="163"/>
      <c r="P315" s="163"/>
    </row>
    <row r="316" spans="1:18" ht="20.25" x14ac:dyDescent="0.3">
      <c r="A316" s="137" t="s">
        <v>1858</v>
      </c>
      <c r="B316" s="163" t="s">
        <v>1859</v>
      </c>
      <c r="C316" s="163"/>
      <c r="D316" s="163"/>
      <c r="E316" s="320">
        <v>24364600.539999999</v>
      </c>
      <c r="F316" s="320">
        <v>51276614.599999994</v>
      </c>
      <c r="G316" s="320">
        <v>205373621.86000001</v>
      </c>
      <c r="H316" s="320">
        <v>578809188.81000137</v>
      </c>
      <c r="I316" s="320">
        <v>1578039199.4700012</v>
      </c>
      <c r="J316" s="320">
        <v>1352990167.0800002</v>
      </c>
      <c r="K316" s="320">
        <v>4984795.63</v>
      </c>
      <c r="L316" s="348">
        <v>3795838187.9900026</v>
      </c>
    </row>
    <row r="317" spans="1:18" ht="20.25" x14ac:dyDescent="0.3">
      <c r="A317" s="137" t="s">
        <v>1860</v>
      </c>
      <c r="B317" s="163" t="s">
        <v>1861</v>
      </c>
      <c r="C317" s="163"/>
      <c r="D317" s="163"/>
      <c r="E317" s="320">
        <v>2553152.8699999996</v>
      </c>
      <c r="F317" s="320">
        <v>3682555.02</v>
      </c>
      <c r="G317" s="320">
        <v>4680890.7700000005</v>
      </c>
      <c r="H317" s="320">
        <v>8600472.1899999995</v>
      </c>
      <c r="I317" s="320">
        <v>16460439.890000001</v>
      </c>
      <c r="J317" s="320">
        <v>13390609.189999996</v>
      </c>
      <c r="K317" s="320">
        <v>0</v>
      </c>
      <c r="L317" s="299">
        <v>49368119.93</v>
      </c>
      <c r="Q317" s="163"/>
    </row>
    <row r="318" spans="1:18" ht="21" thickBot="1" x14ac:dyDescent="0.35">
      <c r="B318" s="176" t="s">
        <v>102</v>
      </c>
      <c r="C318" s="176"/>
      <c r="D318" s="163"/>
      <c r="E318" s="349">
        <v>744824191.2099998</v>
      </c>
      <c r="F318" s="349">
        <v>1067598986.5900002</v>
      </c>
      <c r="G318" s="349">
        <v>4139858169.0900021</v>
      </c>
      <c r="H318" s="349">
        <v>8723977952.6299992</v>
      </c>
      <c r="I318" s="349">
        <v>24173229680.260044</v>
      </c>
      <c r="J318" s="349">
        <v>32285120955.229992</v>
      </c>
      <c r="K318" s="349">
        <v>108157395.08</v>
      </c>
      <c r="L318" s="349">
        <v>71242767330.090042</v>
      </c>
      <c r="Q318" s="163"/>
    </row>
    <row r="319" spans="1:18" s="165" customFormat="1" ht="21" thickTop="1" x14ac:dyDescent="0.3">
      <c r="A319" s="164"/>
      <c r="B319" s="163"/>
      <c r="C319" s="163"/>
      <c r="D319" s="163"/>
      <c r="E319" s="163"/>
      <c r="F319" s="320"/>
      <c r="G319" s="321"/>
      <c r="H319" s="163"/>
      <c r="I319" s="163"/>
    </row>
    <row r="320" spans="1:18" ht="21.75" x14ac:dyDescent="0.3">
      <c r="A320" s="350"/>
      <c r="B320" s="232" t="s">
        <v>1862</v>
      </c>
      <c r="D320" s="351"/>
      <c r="E320" s="351"/>
      <c r="F320" s="351"/>
      <c r="G320" s="351"/>
      <c r="H320" s="351"/>
      <c r="I320" s="351"/>
      <c r="J320" s="351"/>
      <c r="K320" s="351"/>
      <c r="Q320" s="163"/>
    </row>
    <row r="321" spans="1:17" ht="20.25" x14ac:dyDescent="0.3">
      <c r="A321" s="350"/>
      <c r="B321" s="232"/>
      <c r="D321" s="351"/>
      <c r="E321" s="351"/>
      <c r="F321" s="351"/>
      <c r="G321" s="351"/>
      <c r="H321" s="351"/>
      <c r="I321" s="351"/>
      <c r="J321" s="351"/>
      <c r="K321" s="351"/>
      <c r="Q321" s="163"/>
    </row>
    <row r="322" spans="1:17" ht="26.25" x14ac:dyDescent="0.35">
      <c r="B322" s="304" t="s">
        <v>1863</v>
      </c>
      <c r="C322" s="200"/>
      <c r="D322" s="200"/>
      <c r="E322" s="200"/>
      <c r="F322" s="200"/>
      <c r="G322" s="200"/>
      <c r="H322" s="200"/>
      <c r="I322" s="200"/>
      <c r="J322" s="200"/>
      <c r="K322" s="200"/>
      <c r="L322" s="200"/>
      <c r="M322" s="154"/>
      <c r="Q322" s="163"/>
    </row>
    <row r="323" spans="1:17" ht="23.25" x14ac:dyDescent="0.35">
      <c r="B323" s="238"/>
      <c r="C323" s="239"/>
      <c r="D323" s="239"/>
      <c r="E323" s="239"/>
      <c r="F323" s="239"/>
      <c r="G323" s="239"/>
      <c r="H323" s="239"/>
      <c r="I323" s="239"/>
      <c r="J323" s="239"/>
      <c r="K323" s="239"/>
      <c r="L323" s="239"/>
      <c r="M323" s="158"/>
      <c r="Q323" s="163"/>
    </row>
    <row r="324" spans="1:17" ht="24" customHeight="1" x14ac:dyDescent="0.3">
      <c r="B324" s="163"/>
      <c r="C324" s="163"/>
      <c r="D324" s="163"/>
      <c r="E324" s="352" t="s">
        <v>1831</v>
      </c>
      <c r="F324" s="352"/>
      <c r="G324" s="352"/>
      <c r="H324" s="352"/>
      <c r="I324" s="352"/>
      <c r="J324" s="352"/>
      <c r="K324" s="352"/>
      <c r="L324" s="352"/>
      <c r="Q324" s="163"/>
    </row>
    <row r="325" spans="1:17" ht="25.5" customHeight="1" x14ac:dyDescent="0.3">
      <c r="B325" s="186" t="s">
        <v>1864</v>
      </c>
      <c r="C325" s="186"/>
      <c r="D325" s="163"/>
      <c r="E325" s="319" t="s">
        <v>1833</v>
      </c>
      <c r="F325" s="319" t="s">
        <v>1834</v>
      </c>
      <c r="G325" s="319" t="s">
        <v>1835</v>
      </c>
      <c r="H325" s="319" t="s">
        <v>1836</v>
      </c>
      <c r="I325" s="319" t="s">
        <v>1837</v>
      </c>
      <c r="J325" s="319" t="s">
        <v>1838</v>
      </c>
      <c r="K325" s="319" t="s">
        <v>1839</v>
      </c>
      <c r="L325" s="319" t="s">
        <v>102</v>
      </c>
      <c r="Q325" s="163"/>
    </row>
    <row r="326" spans="1:17" ht="20.25" x14ac:dyDescent="0.3">
      <c r="B326" s="163" t="s">
        <v>1841</v>
      </c>
      <c r="C326" s="163"/>
      <c r="D326" s="163"/>
      <c r="E326" s="353">
        <v>1.3425033724034466E-4</v>
      </c>
      <c r="F326" s="353">
        <v>1.9206559546741154E-4</v>
      </c>
      <c r="G326" s="353">
        <v>8.0720447569856263E-4</v>
      </c>
      <c r="H326" s="353">
        <v>1.933437345461214E-3</v>
      </c>
      <c r="I326" s="353">
        <v>6.8243235719263945E-3</v>
      </c>
      <c r="J326" s="353">
        <v>1.5803664115451414E-2</v>
      </c>
      <c r="K326" s="353">
        <v>5.8111228622241215E-5</v>
      </c>
      <c r="L326" s="182">
        <v>2.5753056669867585E-2</v>
      </c>
      <c r="M326" s="354"/>
    </row>
    <row r="327" spans="1:17" ht="20.25" x14ac:dyDescent="0.3">
      <c r="B327" s="163" t="s">
        <v>1843</v>
      </c>
      <c r="C327" s="163"/>
      <c r="D327" s="163"/>
      <c r="E327" s="353">
        <v>7.372030916016583E-4</v>
      </c>
      <c r="F327" s="353">
        <v>6.8624681300596816E-4</v>
      </c>
      <c r="G327" s="353">
        <v>2.7744972915519431E-3</v>
      </c>
      <c r="H327" s="353">
        <v>5.6722875724020388E-3</v>
      </c>
      <c r="I327" s="353">
        <v>1.6573139187720947E-2</v>
      </c>
      <c r="J327" s="353">
        <v>3.2549090276994208E-2</v>
      </c>
      <c r="K327" s="353">
        <v>1.840412444852095E-4</v>
      </c>
      <c r="L327" s="182">
        <v>5.917650547776198E-2</v>
      </c>
      <c r="M327" s="354"/>
    </row>
    <row r="328" spans="1:17" ht="20.25" x14ac:dyDescent="0.3">
      <c r="B328" s="163" t="s">
        <v>1845</v>
      </c>
      <c r="C328" s="163"/>
      <c r="D328" s="163"/>
      <c r="E328" s="353">
        <v>1.8581363505525788E-3</v>
      </c>
      <c r="F328" s="353">
        <v>2.0443879575195024E-3</v>
      </c>
      <c r="G328" s="353">
        <v>7.5879503345973789E-3</v>
      </c>
      <c r="H328" s="353">
        <v>1.4699941379981703E-2</v>
      </c>
      <c r="I328" s="353">
        <v>3.9227007170448254E-2</v>
      </c>
      <c r="J328" s="353">
        <v>6.4365077328533998E-2</v>
      </c>
      <c r="K328" s="353">
        <v>3.0260826772929842E-4</v>
      </c>
      <c r="L328" s="182">
        <v>0.13008510878936272</v>
      </c>
      <c r="M328" s="354"/>
    </row>
    <row r="329" spans="1:17" ht="20.25" x14ac:dyDescent="0.3">
      <c r="B329" s="163" t="s">
        <v>1847</v>
      </c>
      <c r="C329" s="163"/>
      <c r="D329" s="163"/>
      <c r="E329" s="353">
        <v>2.5334672675434919E-3</v>
      </c>
      <c r="F329" s="353">
        <v>3.4841021049888871E-3</v>
      </c>
      <c r="G329" s="353">
        <v>1.1352240866679689E-2</v>
      </c>
      <c r="H329" s="353">
        <v>2.1736659664762091E-2</v>
      </c>
      <c r="I329" s="353">
        <v>5.82736137475467E-2</v>
      </c>
      <c r="J329" s="353">
        <v>8.616175129566303E-2</v>
      </c>
      <c r="K329" s="353">
        <v>3.2546326495948454E-4</v>
      </c>
      <c r="L329" s="182">
        <v>0.1838672982121434</v>
      </c>
      <c r="M329" s="354"/>
    </row>
    <row r="330" spans="1:17" ht="20.25" x14ac:dyDescent="0.3">
      <c r="B330" s="163" t="s">
        <v>1849</v>
      </c>
      <c r="C330" s="163"/>
      <c r="D330" s="163"/>
      <c r="E330" s="353">
        <v>1.0965123631154325E-3</v>
      </c>
      <c r="F330" s="353">
        <v>1.5479898696105377E-3</v>
      </c>
      <c r="G330" s="353">
        <v>5.9064843423379159E-3</v>
      </c>
      <c r="H330" s="353">
        <v>1.2227233387550933E-2</v>
      </c>
      <c r="I330" s="353">
        <v>3.3920574579776978E-2</v>
      </c>
      <c r="J330" s="353">
        <v>4.5073146973808507E-2</v>
      </c>
      <c r="K330" s="353">
        <v>1.2786489732765534E-4</v>
      </c>
      <c r="L330" s="182">
        <v>9.989980641352797E-2</v>
      </c>
      <c r="M330" s="354"/>
    </row>
    <row r="331" spans="1:17" ht="20.25" x14ac:dyDescent="0.3">
      <c r="B331" s="163" t="s">
        <v>1851</v>
      </c>
      <c r="C331" s="163"/>
      <c r="D331" s="163"/>
      <c r="E331" s="353">
        <v>9.7277845186579369E-4</v>
      </c>
      <c r="F331" s="353">
        <v>1.5556590396958111E-3</v>
      </c>
      <c r="G331" s="353">
        <v>6.4796038841549754E-3</v>
      </c>
      <c r="H331" s="353">
        <v>1.3145608675064046E-2</v>
      </c>
      <c r="I331" s="353">
        <v>3.6960580306484671E-2</v>
      </c>
      <c r="J331" s="353">
        <v>4.7812080200333999E-2</v>
      </c>
      <c r="K331" s="353">
        <v>1.2268841213735812E-4</v>
      </c>
      <c r="L331" s="182">
        <v>0.10704899896973666</v>
      </c>
      <c r="M331" s="354"/>
    </row>
    <row r="332" spans="1:17" ht="20.25" x14ac:dyDescent="0.3">
      <c r="B332" s="163" t="s">
        <v>1853</v>
      </c>
      <c r="C332" s="163"/>
      <c r="D332" s="163"/>
      <c r="E332" s="353">
        <v>1.0315911205341314E-3</v>
      </c>
      <c r="F332" s="353">
        <v>1.6864734125684908E-3</v>
      </c>
      <c r="G332" s="353">
        <v>7.3480789637840969E-3</v>
      </c>
      <c r="H332" s="353">
        <v>1.5610635983819716E-2</v>
      </c>
      <c r="I332" s="353">
        <v>4.3636961375964983E-2</v>
      </c>
      <c r="J332" s="353">
        <v>5.2999138146831271E-2</v>
      </c>
      <c r="K332" s="353">
        <v>1.3108570371403341E-4</v>
      </c>
      <c r="L332" s="182">
        <v>0.12244396470721672</v>
      </c>
      <c r="M332" s="354"/>
    </row>
    <row r="333" spans="1:17" ht="20.25" x14ac:dyDescent="0.3">
      <c r="B333" s="163" t="s">
        <v>1855</v>
      </c>
      <c r="C333" s="163"/>
      <c r="D333" s="163"/>
      <c r="E333" s="353">
        <v>1.0910411646400282E-3</v>
      </c>
      <c r="F333" s="353">
        <v>1.9556715929415313E-3</v>
      </c>
      <c r="G333" s="353">
        <v>7.8246797037957762E-3</v>
      </c>
      <c r="H333" s="353">
        <v>1.7496335332043384E-2</v>
      </c>
      <c r="I333" s="353">
        <v>4.8743420365891771E-2</v>
      </c>
      <c r="J333" s="353">
        <v>5.3755929456188872E-2</v>
      </c>
      <c r="K333" s="353">
        <v>8.6909598714940517E-5</v>
      </c>
      <c r="L333" s="182">
        <v>0.13095398721421631</v>
      </c>
      <c r="M333" s="354"/>
    </row>
    <row r="334" spans="1:17" ht="20.25" x14ac:dyDescent="0.3">
      <c r="B334" s="163" t="s">
        <v>1857</v>
      </c>
      <c r="C334" s="163"/>
      <c r="D334" s="163"/>
      <c r="E334" s="353">
        <v>6.219225997315562E-4</v>
      </c>
      <c r="F334" s="353">
        <v>1.0613351460600038E-3</v>
      </c>
      <c r="G334" s="353">
        <v>5.0799986057973139E-3</v>
      </c>
      <c r="H334" s="353">
        <v>1.1686903858075425E-2</v>
      </c>
      <c r="I334" s="353">
        <v>3.2767007997232034E-2</v>
      </c>
      <c r="J334" s="353">
        <v>3.5471407745452224E-2</v>
      </c>
      <c r="K334" s="353">
        <v>1.0941087259966419E-4</v>
      </c>
      <c r="L334" s="182">
        <v>8.6797986824948214E-2</v>
      </c>
      <c r="M334" s="354"/>
    </row>
    <row r="335" spans="1:17" ht="20.25" x14ac:dyDescent="0.3">
      <c r="B335" s="163" t="s">
        <v>1859</v>
      </c>
      <c r="C335" s="163"/>
      <c r="D335" s="163"/>
      <c r="E335" s="353">
        <v>3.4199402203329888E-4</v>
      </c>
      <c r="F335" s="353">
        <v>7.1974484599144478E-4</v>
      </c>
      <c r="G335" s="353">
        <v>2.8827294272335004E-3</v>
      </c>
      <c r="H335" s="353">
        <v>8.1244624612656774E-3</v>
      </c>
      <c r="I335" s="353">
        <v>2.2150167078132318E-2</v>
      </c>
      <c r="J335" s="353">
        <v>1.8991263503439909E-2</v>
      </c>
      <c r="K335" s="353">
        <v>6.9969146578822261E-5</v>
      </c>
      <c r="L335" s="182">
        <v>5.3280330484674968E-2</v>
      </c>
      <c r="M335" s="354"/>
    </row>
    <row r="336" spans="1:17" ht="20.25" x14ac:dyDescent="0.3">
      <c r="B336" s="163" t="s">
        <v>1861</v>
      </c>
      <c r="C336" s="163"/>
      <c r="D336" s="163"/>
      <c r="E336" s="353">
        <v>3.5837362383334199E-5</v>
      </c>
      <c r="F336" s="353">
        <v>5.169022987186292E-5</v>
      </c>
      <c r="G336" s="353">
        <v>6.5703382187723964E-5</v>
      </c>
      <c r="H336" s="353">
        <v>1.2072063610543537E-4</v>
      </c>
      <c r="I336" s="353">
        <v>2.3104717162001343E-4</v>
      </c>
      <c r="J336" s="353">
        <v>1.879574543750822E-4</v>
      </c>
      <c r="K336" s="353">
        <v>0</v>
      </c>
      <c r="L336" s="182">
        <v>6.9295623654345214E-4</v>
      </c>
      <c r="M336" s="354"/>
    </row>
    <row r="337" spans="1:13" ht="21" thickBot="1" x14ac:dyDescent="0.35">
      <c r="B337" s="176" t="s">
        <v>102</v>
      </c>
      <c r="C337" s="176"/>
      <c r="D337" s="163"/>
      <c r="E337" s="331">
        <v>1.0454734131241648E-2</v>
      </c>
      <c r="F337" s="331">
        <v>1.4985366607721453E-2</v>
      </c>
      <c r="G337" s="331">
        <v>5.810917127781888E-2</v>
      </c>
      <c r="H337" s="331">
        <v>0.12245422629653166</v>
      </c>
      <c r="I337" s="331">
        <v>0.3393078425527451</v>
      </c>
      <c r="J337" s="331">
        <v>0.45317050649707252</v>
      </c>
      <c r="K337" s="331">
        <v>1.5181526368687076E-3</v>
      </c>
      <c r="L337" s="331">
        <v>1</v>
      </c>
    </row>
    <row r="338" spans="1:13" ht="13.5" thickTop="1" x14ac:dyDescent="0.2"/>
    <row r="339" spans="1:13" ht="21" x14ac:dyDescent="0.25">
      <c r="B339" s="232" t="s">
        <v>1862</v>
      </c>
    </row>
    <row r="340" spans="1:13" ht="20.100000000000001" customHeight="1" x14ac:dyDescent="0.25">
      <c r="B340" s="232"/>
    </row>
    <row r="341" spans="1:13" ht="26.25" x14ac:dyDescent="0.35">
      <c r="B341" s="304" t="s">
        <v>1865</v>
      </c>
      <c r="C341" s="200"/>
      <c r="D341" s="200"/>
      <c r="E341" s="200"/>
      <c r="F341" s="200"/>
      <c r="G341" s="200"/>
      <c r="H341" s="200"/>
      <c r="I341" s="200"/>
      <c r="J341" s="200"/>
      <c r="K341" s="200"/>
      <c r="L341" s="200"/>
      <c r="M341" s="154"/>
    </row>
    <row r="342" spans="1:13" ht="18" x14ac:dyDescent="0.25">
      <c r="B342" s="318"/>
      <c r="C342" s="318"/>
      <c r="D342" s="318"/>
      <c r="E342" s="355" t="s">
        <v>1866</v>
      </c>
      <c r="F342" s="355"/>
      <c r="G342" s="355" t="s">
        <v>1867</v>
      </c>
      <c r="H342" s="356"/>
      <c r="I342" s="355" t="s">
        <v>1868</v>
      </c>
      <c r="J342" s="356"/>
      <c r="K342" s="355" t="s">
        <v>1869</v>
      </c>
      <c r="L342" s="318"/>
    </row>
    <row r="343" spans="1:13" ht="41.25" customHeight="1" x14ac:dyDescent="0.3">
      <c r="B343" s="160" t="s">
        <v>1870</v>
      </c>
      <c r="C343" s="186"/>
      <c r="D343" s="162" t="s">
        <v>1871</v>
      </c>
      <c r="E343" s="162" t="s">
        <v>1872</v>
      </c>
      <c r="F343" s="160" t="s">
        <v>1741</v>
      </c>
      <c r="G343" s="162" t="s">
        <v>1873</v>
      </c>
      <c r="H343" s="160" t="s">
        <v>1741</v>
      </c>
      <c r="I343" s="162" t="s">
        <v>1874</v>
      </c>
      <c r="J343" s="160" t="s">
        <v>1741</v>
      </c>
      <c r="K343" s="162" t="s">
        <v>1875</v>
      </c>
      <c r="L343" s="160" t="s">
        <v>1741</v>
      </c>
      <c r="M343" s="162" t="s">
        <v>102</v>
      </c>
    </row>
    <row r="344" spans="1:13" ht="20.25" x14ac:dyDescent="0.3">
      <c r="B344" s="176" t="s">
        <v>647</v>
      </c>
      <c r="C344" s="176"/>
      <c r="D344" s="163"/>
      <c r="E344" s="163"/>
      <c r="F344" s="163"/>
      <c r="G344" s="163"/>
      <c r="H344" s="163"/>
      <c r="I344" s="163"/>
      <c r="J344" s="163"/>
      <c r="K344" s="163"/>
      <c r="L344" s="163"/>
      <c r="M344" s="163"/>
    </row>
    <row r="345" spans="1:13" ht="20.25" x14ac:dyDescent="0.3">
      <c r="A345" s="137" t="s">
        <v>1840</v>
      </c>
      <c r="B345" s="176"/>
      <c r="C345" s="176"/>
      <c r="D345" s="163" t="s">
        <v>1841</v>
      </c>
      <c r="E345" s="357">
        <v>416833804.82999969</v>
      </c>
      <c r="F345" s="358">
        <v>2.9241641887326017E-2</v>
      </c>
      <c r="G345" s="357">
        <v>49183.98</v>
      </c>
      <c r="H345" s="358">
        <v>3.4503447491260091E-6</v>
      </c>
      <c r="I345" s="357">
        <v>119381.7</v>
      </c>
      <c r="J345" s="358">
        <v>8.3748411929399874E-6</v>
      </c>
      <c r="K345" s="357">
        <v>0</v>
      </c>
      <c r="L345" s="358">
        <v>0</v>
      </c>
      <c r="M345" s="299">
        <v>417002370.50999969</v>
      </c>
    </row>
    <row r="346" spans="1:13" ht="20.25" x14ac:dyDescent="0.3">
      <c r="A346" s="342" t="s">
        <v>1842</v>
      </c>
      <c r="B346" s="359"/>
      <c r="C346" s="359"/>
      <c r="D346" s="163" t="s">
        <v>1843</v>
      </c>
      <c r="E346" s="357">
        <v>880163207.26000094</v>
      </c>
      <c r="F346" s="358">
        <v>6.1745033658184054E-2</v>
      </c>
      <c r="G346" s="357">
        <v>93998.21</v>
      </c>
      <c r="H346" s="358">
        <v>6.5941436683396489E-6</v>
      </c>
      <c r="I346" s="357">
        <v>0</v>
      </c>
      <c r="J346" s="358">
        <v>0</v>
      </c>
      <c r="K346" s="357">
        <v>437009.82000000007</v>
      </c>
      <c r="L346" s="358">
        <v>3.0657025676927782E-5</v>
      </c>
      <c r="M346" s="299">
        <v>880694215.29000103</v>
      </c>
    </row>
    <row r="347" spans="1:13" ht="20.25" x14ac:dyDescent="0.3">
      <c r="A347" s="342" t="s">
        <v>1844</v>
      </c>
      <c r="B347" s="163"/>
      <c r="C347" s="163"/>
      <c r="D347" s="163" t="s">
        <v>1845</v>
      </c>
      <c r="E347" s="357">
        <v>1877574809.910001</v>
      </c>
      <c r="F347" s="358">
        <v>0.13171525335005904</v>
      </c>
      <c r="G347" s="357">
        <v>952979.45000000007</v>
      </c>
      <c r="H347" s="358">
        <v>6.68532241866659E-5</v>
      </c>
      <c r="I347" s="357">
        <v>411327.44999999995</v>
      </c>
      <c r="J347" s="358">
        <v>2.8855361182216053E-5</v>
      </c>
      <c r="K347" s="357">
        <v>4319296.4899999993</v>
      </c>
      <c r="L347" s="358">
        <v>3.0300642534804827E-4</v>
      </c>
      <c r="M347" s="299">
        <v>1883258413.3000011</v>
      </c>
    </row>
    <row r="348" spans="1:13" ht="20.25" x14ac:dyDescent="0.3">
      <c r="A348" s="342" t="s">
        <v>1846</v>
      </c>
      <c r="B348" s="163"/>
      <c r="C348" s="163"/>
      <c r="D348" s="163" t="s">
        <v>1847</v>
      </c>
      <c r="E348" s="357">
        <v>2573082220.8999944</v>
      </c>
      <c r="F348" s="358">
        <v>0.18050635044076924</v>
      </c>
      <c r="G348" s="357">
        <v>403733.53</v>
      </c>
      <c r="H348" s="358">
        <v>2.8322634021923563E-5</v>
      </c>
      <c r="I348" s="357">
        <v>788934.67</v>
      </c>
      <c r="J348" s="358">
        <v>5.5345187519146694E-5</v>
      </c>
      <c r="K348" s="357">
        <v>3351626.8800000004</v>
      </c>
      <c r="L348" s="358">
        <v>2.3512265998883354E-4</v>
      </c>
      <c r="M348" s="299">
        <v>2577626515.9799948</v>
      </c>
    </row>
    <row r="349" spans="1:13" ht="20.25" x14ac:dyDescent="0.3">
      <c r="A349" s="137" t="s">
        <v>1848</v>
      </c>
      <c r="B349" s="163"/>
      <c r="C349" s="163"/>
      <c r="D349" s="163" t="s">
        <v>1849</v>
      </c>
      <c r="E349" s="357">
        <v>1258540041.4199994</v>
      </c>
      <c r="F349" s="358">
        <v>8.8288849814072076E-2</v>
      </c>
      <c r="G349" s="357">
        <v>503411.52</v>
      </c>
      <c r="H349" s="358">
        <v>3.5315224483287912E-5</v>
      </c>
      <c r="I349" s="357">
        <v>272232.03000000003</v>
      </c>
      <c r="J349" s="358">
        <v>1.9097567038178168E-5</v>
      </c>
      <c r="K349" s="357">
        <v>1032195.4700000001</v>
      </c>
      <c r="L349" s="358">
        <v>7.2410370612263446E-5</v>
      </c>
      <c r="M349" s="299">
        <v>1260347880.4399993</v>
      </c>
    </row>
    <row r="350" spans="1:13" ht="20.25" x14ac:dyDescent="0.3">
      <c r="A350" s="137" t="s">
        <v>1850</v>
      </c>
      <c r="B350" s="163"/>
      <c r="C350" s="163"/>
      <c r="D350" s="163" t="s">
        <v>1851</v>
      </c>
      <c r="E350" s="357">
        <v>1556609556.8700032</v>
      </c>
      <c r="F350" s="358">
        <v>0.10919896297505365</v>
      </c>
      <c r="G350" s="357">
        <v>2056058.27</v>
      </c>
      <c r="H350" s="358">
        <v>1.4423618942166955E-4</v>
      </c>
      <c r="I350" s="357">
        <v>180876.48</v>
      </c>
      <c r="J350" s="358">
        <v>1.2688810726752809E-5</v>
      </c>
      <c r="K350" s="357">
        <v>658776.82000000007</v>
      </c>
      <c r="L350" s="358">
        <v>4.6214380002043959E-5</v>
      </c>
      <c r="M350" s="299">
        <v>1559505268.4400032</v>
      </c>
    </row>
    <row r="351" spans="1:13" ht="20.25" x14ac:dyDescent="0.3">
      <c r="A351" s="137" t="s">
        <v>1852</v>
      </c>
      <c r="B351" s="163"/>
      <c r="C351" s="163"/>
      <c r="D351" s="163" t="s">
        <v>1853</v>
      </c>
      <c r="E351" s="357">
        <v>1455710298.4099991</v>
      </c>
      <c r="F351" s="358">
        <v>0.10212069833241628</v>
      </c>
      <c r="G351" s="357">
        <v>964111.71</v>
      </c>
      <c r="H351" s="358">
        <v>6.7634172268478423E-5</v>
      </c>
      <c r="I351" s="357">
        <v>342512.59</v>
      </c>
      <c r="J351" s="358">
        <v>2.4027874857139453E-5</v>
      </c>
      <c r="K351" s="357">
        <v>983966.82000000007</v>
      </c>
      <c r="L351" s="358">
        <v>6.9027043982638591E-5</v>
      </c>
      <c r="M351" s="299">
        <v>1458000889.529999</v>
      </c>
    </row>
    <row r="352" spans="1:13" ht="20.25" x14ac:dyDescent="0.3">
      <c r="A352" s="137" t="s">
        <v>1854</v>
      </c>
      <c r="B352" s="163"/>
      <c r="C352" s="163"/>
      <c r="D352" s="163" t="s">
        <v>1855</v>
      </c>
      <c r="E352" s="357">
        <v>1609851327.1100039</v>
      </c>
      <c r="F352" s="358">
        <v>0.11293396901526755</v>
      </c>
      <c r="G352" s="357">
        <v>478848.46</v>
      </c>
      <c r="H352" s="358">
        <v>3.3592081600311238E-5</v>
      </c>
      <c r="I352" s="357">
        <v>0</v>
      </c>
      <c r="J352" s="358">
        <v>0</v>
      </c>
      <c r="K352" s="357">
        <v>563366.08000000007</v>
      </c>
      <c r="L352" s="358">
        <v>3.9521144811048301E-5</v>
      </c>
      <c r="M352" s="299">
        <v>1610893541.6500039</v>
      </c>
    </row>
    <row r="353" spans="1:13" ht="20.25" x14ac:dyDescent="0.3">
      <c r="A353" s="137" t="s">
        <v>1856</v>
      </c>
      <c r="B353" s="163"/>
      <c r="C353" s="163"/>
      <c r="D353" s="163" t="s">
        <v>1857</v>
      </c>
      <c r="E353" s="357">
        <v>1894503038.8000042</v>
      </c>
      <c r="F353" s="358">
        <v>0.1329027990847195</v>
      </c>
      <c r="G353" s="357">
        <v>0</v>
      </c>
      <c r="H353" s="358">
        <v>0</v>
      </c>
      <c r="I353" s="357">
        <v>527421.93000000005</v>
      </c>
      <c r="J353" s="358">
        <v>3.6999597973759046E-5</v>
      </c>
      <c r="K353" s="357">
        <v>1574510.02</v>
      </c>
      <c r="L353" s="358">
        <v>1.1045471269208565E-4</v>
      </c>
      <c r="M353" s="299">
        <v>1896604970.7500043</v>
      </c>
    </row>
    <row r="354" spans="1:13" ht="20.25" x14ac:dyDescent="0.3">
      <c r="A354" s="137" t="s">
        <v>1858</v>
      </c>
      <c r="B354" s="163"/>
      <c r="C354" s="163"/>
      <c r="D354" s="163" t="s">
        <v>1859</v>
      </c>
      <c r="E354" s="357">
        <v>710867577.47000122</v>
      </c>
      <c r="F354" s="358">
        <v>4.9868640424128856E-2</v>
      </c>
      <c r="G354" s="357">
        <v>0</v>
      </c>
      <c r="H354" s="358">
        <v>0</v>
      </c>
      <c r="I354" s="357">
        <v>0</v>
      </c>
      <c r="J354" s="358">
        <v>0</v>
      </c>
      <c r="K354" s="357">
        <v>0</v>
      </c>
      <c r="L354" s="358">
        <v>0</v>
      </c>
      <c r="M354" s="299">
        <v>710867577.47000122</v>
      </c>
    </row>
    <row r="355" spans="1:13" ht="20.25" x14ac:dyDescent="0.3">
      <c r="A355" s="137" t="s">
        <v>1860</v>
      </c>
      <c r="B355" s="163"/>
      <c r="C355" s="163"/>
      <c r="D355" s="163" t="s">
        <v>1861</v>
      </c>
      <c r="E355" s="357">
        <v>0</v>
      </c>
      <c r="F355" s="358">
        <v>0</v>
      </c>
      <c r="G355" s="357">
        <v>0</v>
      </c>
      <c r="H355" s="358">
        <v>0</v>
      </c>
      <c r="I355" s="357">
        <v>0</v>
      </c>
      <c r="J355" s="358">
        <v>0</v>
      </c>
      <c r="K355" s="357">
        <v>0</v>
      </c>
      <c r="L355" s="358">
        <v>0</v>
      </c>
      <c r="M355" s="299">
        <v>0</v>
      </c>
    </row>
    <row r="356" spans="1:13" ht="21" thickBot="1" x14ac:dyDescent="0.35">
      <c r="B356" s="176" t="s">
        <v>1876</v>
      </c>
      <c r="C356" s="176"/>
      <c r="D356" s="163"/>
      <c r="E356" s="349">
        <v>14233735882.980009</v>
      </c>
      <c r="F356" s="360">
        <v>0.99852219898199623</v>
      </c>
      <c r="G356" s="349">
        <v>5502325.1299999999</v>
      </c>
      <c r="H356" s="360">
        <v>3.8599801439980223E-4</v>
      </c>
      <c r="I356" s="349">
        <v>2642686.85</v>
      </c>
      <c r="J356" s="360">
        <v>1.853892404901322E-4</v>
      </c>
      <c r="K356" s="349">
        <v>12920748.4</v>
      </c>
      <c r="L356" s="360">
        <v>9.0641376311388958E-4</v>
      </c>
      <c r="M356" s="349">
        <v>14254801643.360006</v>
      </c>
    </row>
    <row r="357" spans="1:13" ht="21" thickTop="1" x14ac:dyDescent="0.3">
      <c r="B357" s="176"/>
      <c r="C357" s="176"/>
      <c r="D357" s="163"/>
      <c r="E357" s="347"/>
      <c r="F357" s="361"/>
      <c r="G357" s="347"/>
      <c r="H357" s="361"/>
      <c r="I357" s="347"/>
      <c r="J357" s="361"/>
      <c r="K357" s="347"/>
      <c r="L357" s="361"/>
      <c r="M357" s="347"/>
    </row>
    <row r="358" spans="1:13" ht="20.25" x14ac:dyDescent="0.3">
      <c r="B358" s="176" t="s">
        <v>661</v>
      </c>
      <c r="C358" s="176"/>
      <c r="D358" s="163"/>
      <c r="E358" s="163"/>
      <c r="F358" s="163"/>
      <c r="G358" s="163"/>
      <c r="H358" s="163"/>
      <c r="I358" s="163"/>
      <c r="J358" s="163"/>
      <c r="K358" s="163"/>
      <c r="L358" s="163"/>
      <c r="M358" s="163"/>
    </row>
    <row r="359" spans="1:13" ht="20.25" x14ac:dyDescent="0.3">
      <c r="A359" s="137" t="s">
        <v>1840</v>
      </c>
      <c r="B359" s="176"/>
      <c r="C359" s="176"/>
      <c r="D359" s="163" t="s">
        <v>1841</v>
      </c>
      <c r="E359" s="357">
        <v>1203602582.3599961</v>
      </c>
      <c r="F359" s="358">
        <v>2.9858394678704242E-2</v>
      </c>
      <c r="G359" s="357">
        <v>310424.86</v>
      </c>
      <c r="H359" s="358">
        <v>7.7008708055340696E-6</v>
      </c>
      <c r="I359" s="357">
        <v>82143.28</v>
      </c>
      <c r="J359" s="358">
        <v>2.0377710303962466E-6</v>
      </c>
      <c r="K359" s="357">
        <v>948217.25</v>
      </c>
      <c r="L359" s="358">
        <v>2.3522918035072318E-5</v>
      </c>
      <c r="M359" s="299">
        <v>1204943367.7499959</v>
      </c>
    </row>
    <row r="360" spans="1:13" ht="20.25" x14ac:dyDescent="0.3">
      <c r="A360" s="342" t="s">
        <v>1842</v>
      </c>
      <c r="B360" s="163"/>
      <c r="C360" s="163"/>
      <c r="D360" s="163" t="s">
        <v>1843</v>
      </c>
      <c r="E360" s="357">
        <v>2833999736.670002</v>
      </c>
      <c r="F360" s="358">
        <v>7.0304504075521718E-2</v>
      </c>
      <c r="G360" s="357">
        <v>1196045.55</v>
      </c>
      <c r="H360" s="358">
        <v>2.9670923450151317E-5</v>
      </c>
      <c r="I360" s="357">
        <v>418561.52</v>
      </c>
      <c r="J360" s="358">
        <v>1.0383473120316345E-5</v>
      </c>
      <c r="K360" s="357">
        <v>1903344.1</v>
      </c>
      <c r="L360" s="358">
        <v>4.7217246107723196E-5</v>
      </c>
      <c r="M360" s="299">
        <v>2837517687.8400021</v>
      </c>
    </row>
    <row r="361" spans="1:13" ht="20.25" x14ac:dyDescent="0.3">
      <c r="A361" s="342" t="s">
        <v>1844</v>
      </c>
      <c r="B361" s="163"/>
      <c r="C361" s="163"/>
      <c r="D361" s="163" t="s">
        <v>1845</v>
      </c>
      <c r="E361" s="357">
        <v>6063384926.8099957</v>
      </c>
      <c r="F361" s="358">
        <v>0.15041754054616124</v>
      </c>
      <c r="G361" s="357">
        <v>2364332.9500000002</v>
      </c>
      <c r="H361" s="358">
        <v>5.8653236049513698E-5</v>
      </c>
      <c r="I361" s="357">
        <v>2782629.4200000004</v>
      </c>
      <c r="J361" s="358">
        <v>6.9030133936754301E-5</v>
      </c>
      <c r="K361" s="357">
        <v>4948826.95</v>
      </c>
      <c r="L361" s="358">
        <v>1.2276812166685109E-4</v>
      </c>
      <c r="M361" s="299">
        <v>6073480716.1299953</v>
      </c>
    </row>
    <row r="362" spans="1:13" ht="20.25" x14ac:dyDescent="0.3">
      <c r="A362" s="342" t="s">
        <v>1846</v>
      </c>
      <c r="B362" s="163"/>
      <c r="C362" s="163"/>
      <c r="D362" s="163" t="s">
        <v>1847</v>
      </c>
      <c r="E362" s="357">
        <v>7877889998.5399628</v>
      </c>
      <c r="F362" s="358">
        <v>0.19543091071689694</v>
      </c>
      <c r="G362" s="357">
        <v>2480060.4499999993</v>
      </c>
      <c r="H362" s="358">
        <v>6.1524148276541642E-5</v>
      </c>
      <c r="I362" s="357">
        <v>2377753.02</v>
      </c>
      <c r="J362" s="358">
        <v>5.8986154699364173E-5</v>
      </c>
      <c r="K362" s="357">
        <v>4225801.8900000006</v>
      </c>
      <c r="L362" s="358">
        <v>1.048316633038723E-4</v>
      </c>
      <c r="M362" s="299">
        <v>7886973613.8999634</v>
      </c>
    </row>
    <row r="363" spans="1:13" ht="20.25" x14ac:dyDescent="0.3">
      <c r="A363" s="137" t="s">
        <v>1848</v>
      </c>
      <c r="B363" s="163"/>
      <c r="C363" s="163"/>
      <c r="D363" s="163" t="s">
        <v>1849</v>
      </c>
      <c r="E363" s="357">
        <v>4247415166.6699867</v>
      </c>
      <c r="F363" s="358">
        <v>0.10536783508895364</v>
      </c>
      <c r="G363" s="357">
        <v>1724523.66</v>
      </c>
      <c r="H363" s="358">
        <v>4.2781154533650303E-5</v>
      </c>
      <c r="I363" s="357">
        <v>2954511.44</v>
      </c>
      <c r="J363" s="358">
        <v>7.329410052053312E-5</v>
      </c>
      <c r="K363" s="357">
        <v>2766285.1400000006</v>
      </c>
      <c r="L363" s="358">
        <v>6.8624672889950667E-5</v>
      </c>
      <c r="M363" s="299">
        <v>4254860486.9099865</v>
      </c>
    </row>
    <row r="364" spans="1:13" ht="20.25" x14ac:dyDescent="0.3">
      <c r="A364" s="137" t="s">
        <v>1850</v>
      </c>
      <c r="B364" s="163"/>
      <c r="C364" s="163"/>
      <c r="D364" s="163" t="s">
        <v>1851</v>
      </c>
      <c r="E364" s="357">
        <v>4280935611.7100153</v>
      </c>
      <c r="F364" s="358">
        <v>0.10619939418701449</v>
      </c>
      <c r="G364" s="357">
        <v>1228346.9200000002</v>
      </c>
      <c r="H364" s="358">
        <v>3.0472240320236254E-5</v>
      </c>
      <c r="I364" s="357">
        <v>1270950.48</v>
      </c>
      <c r="J364" s="358">
        <v>3.1529128970893348E-5</v>
      </c>
      <c r="K364" s="357">
        <v>2006178.7400000002</v>
      </c>
      <c r="L364" s="358">
        <v>4.976831845732048E-5</v>
      </c>
      <c r="M364" s="299">
        <v>4285441087.8500152</v>
      </c>
    </row>
    <row r="365" spans="1:13" ht="20.25" x14ac:dyDescent="0.3">
      <c r="A365" s="137" t="s">
        <v>1852</v>
      </c>
      <c r="B365" s="163"/>
      <c r="C365" s="163"/>
      <c r="D365" s="163" t="s">
        <v>1853</v>
      </c>
      <c r="E365" s="357">
        <v>5128478286.8099871</v>
      </c>
      <c r="F365" s="358">
        <v>0.12722482572984137</v>
      </c>
      <c r="G365" s="357">
        <v>1035226.0499999999</v>
      </c>
      <c r="H365" s="358">
        <v>2.5681390548338661E-5</v>
      </c>
      <c r="I365" s="357">
        <v>165386.56</v>
      </c>
      <c r="J365" s="358">
        <v>4.1028303323764361E-6</v>
      </c>
      <c r="K365" s="357">
        <v>2004502.2600000002</v>
      </c>
      <c r="L365" s="358">
        <v>4.9726729146824981E-5</v>
      </c>
      <c r="M365" s="299">
        <v>5131683401.6799879</v>
      </c>
    </row>
    <row r="366" spans="1:13" ht="20.25" x14ac:dyDescent="0.3">
      <c r="A366" s="137" t="s">
        <v>1854</v>
      </c>
      <c r="B366" s="163"/>
      <c r="C366" s="163"/>
      <c r="D366" s="163" t="s">
        <v>1855</v>
      </c>
      <c r="E366" s="357">
        <v>5073295944.7799902</v>
      </c>
      <c r="F366" s="358">
        <v>0.12585588869715722</v>
      </c>
      <c r="G366" s="357">
        <v>1626461.5899999999</v>
      </c>
      <c r="H366" s="358">
        <v>4.0348477807974278E-5</v>
      </c>
      <c r="I366" s="357">
        <v>0</v>
      </c>
      <c r="J366" s="358">
        <v>0</v>
      </c>
      <c r="K366" s="357">
        <v>2801805.93</v>
      </c>
      <c r="L366" s="358">
        <v>6.9505855584856292E-5</v>
      </c>
      <c r="M366" s="299">
        <v>5077724212.2999907</v>
      </c>
    </row>
    <row r="367" spans="1:13" ht="20.25" x14ac:dyDescent="0.3">
      <c r="A367" s="137" t="s">
        <v>1856</v>
      </c>
      <c r="B367" s="163"/>
      <c r="C367" s="163"/>
      <c r="D367" s="163" t="s">
        <v>1857</v>
      </c>
      <c r="E367" s="357">
        <v>2144736680.1000028</v>
      </c>
      <c r="F367" s="358">
        <v>5.3205597275102816E-2</v>
      </c>
      <c r="G367" s="357">
        <v>0</v>
      </c>
      <c r="H367" s="358">
        <v>0</v>
      </c>
      <c r="I367" s="357">
        <v>345004.54</v>
      </c>
      <c r="J367" s="358">
        <v>8.558706895648469E-6</v>
      </c>
      <c r="K367" s="357">
        <v>813122.64999999991</v>
      </c>
      <c r="L367" s="358">
        <v>2.0171556094777642E-5</v>
      </c>
      <c r="M367" s="299">
        <v>2145894807.2900028</v>
      </c>
    </row>
    <row r="368" spans="1:13" ht="20.25" x14ac:dyDescent="0.3">
      <c r="A368" s="137" t="s">
        <v>1858</v>
      </c>
      <c r="B368" s="163"/>
      <c r="C368" s="163"/>
      <c r="D368" s="163" t="s">
        <v>1859</v>
      </c>
      <c r="E368" s="357">
        <v>1411838737.4500027</v>
      </c>
      <c r="F368" s="358">
        <v>3.5024217182060759E-2</v>
      </c>
      <c r="G368" s="357">
        <v>0</v>
      </c>
      <c r="H368" s="358">
        <v>0</v>
      </c>
      <c r="I368" s="357">
        <v>0</v>
      </c>
      <c r="J368" s="358">
        <v>0</v>
      </c>
      <c r="K368" s="357">
        <v>0</v>
      </c>
      <c r="L368" s="358">
        <v>0</v>
      </c>
      <c r="M368" s="299">
        <v>1411838737.4500027</v>
      </c>
    </row>
    <row r="369" spans="1:13" ht="20.25" x14ac:dyDescent="0.3">
      <c r="A369" s="137" t="s">
        <v>1860</v>
      </c>
      <c r="B369" s="163"/>
      <c r="C369" s="163"/>
      <c r="D369" s="163" t="s">
        <v>1861</v>
      </c>
      <c r="E369" s="357">
        <v>0</v>
      </c>
      <c r="F369" s="358">
        <v>0</v>
      </c>
      <c r="G369" s="357">
        <v>0</v>
      </c>
      <c r="H369" s="358">
        <v>0</v>
      </c>
      <c r="I369" s="357">
        <v>0</v>
      </c>
      <c r="J369" s="358">
        <v>0</v>
      </c>
      <c r="K369" s="357">
        <v>0</v>
      </c>
      <c r="L369" s="358">
        <v>0</v>
      </c>
      <c r="M369" s="299">
        <v>0</v>
      </c>
    </row>
    <row r="370" spans="1:13" ht="21" thickBot="1" x14ac:dyDescent="0.35">
      <c r="B370" s="176" t="s">
        <v>1877</v>
      </c>
      <c r="C370" s="176"/>
      <c r="D370" s="163"/>
      <c r="E370" s="332">
        <v>40265577671.89994</v>
      </c>
      <c r="F370" s="362">
        <v>0.99888910817741439</v>
      </c>
      <c r="G370" s="332">
        <v>11965422.030000001</v>
      </c>
      <c r="H370" s="362">
        <v>2.9683244179194024E-4</v>
      </c>
      <c r="I370" s="332">
        <v>10396940.26</v>
      </c>
      <c r="J370" s="362">
        <v>2.5792229950628241E-4</v>
      </c>
      <c r="K370" s="332">
        <v>22418084.91</v>
      </c>
      <c r="L370" s="331">
        <v>5.5613708128724902E-4</v>
      </c>
      <c r="M370" s="332">
        <v>40310358119.099945</v>
      </c>
    </row>
    <row r="371" spans="1:13" ht="21" thickTop="1" x14ac:dyDescent="0.3">
      <c r="B371" s="176" t="s">
        <v>1878</v>
      </c>
      <c r="C371" s="176"/>
      <c r="D371" s="163"/>
      <c r="E371" s="163"/>
      <c r="F371" s="163"/>
      <c r="G371" s="163"/>
      <c r="H371" s="163"/>
      <c r="I371" s="163"/>
      <c r="J371" s="163"/>
      <c r="K371" s="163"/>
      <c r="L371" s="163"/>
      <c r="M371" s="163"/>
    </row>
    <row r="372" spans="1:13" ht="20.25" x14ac:dyDescent="0.3">
      <c r="A372" s="137" t="s">
        <v>1840</v>
      </c>
      <c r="B372" s="163"/>
      <c r="C372" s="163"/>
      <c r="D372" s="163" t="s">
        <v>1841</v>
      </c>
      <c r="E372" s="357">
        <v>106122420.48000003</v>
      </c>
      <c r="F372" s="358">
        <v>1.1221574917644347E-2</v>
      </c>
      <c r="G372" s="357">
        <v>51373.299999999996</v>
      </c>
      <c r="H372" s="358">
        <v>5.4323048052344808E-6</v>
      </c>
      <c r="I372" s="357">
        <v>2158.98</v>
      </c>
      <c r="J372" s="358">
        <v>2.282944141880148E-7</v>
      </c>
      <c r="K372" s="357">
        <v>539761.34</v>
      </c>
      <c r="L372" s="358">
        <v>5.7075331367885698E-5</v>
      </c>
      <c r="M372" s="299">
        <v>106715714.10000004</v>
      </c>
    </row>
    <row r="373" spans="1:13" ht="20.25" x14ac:dyDescent="0.3">
      <c r="A373" s="342" t="s">
        <v>1842</v>
      </c>
      <c r="B373" s="163"/>
      <c r="C373" s="163"/>
      <c r="D373" s="163" t="s">
        <v>1843</v>
      </c>
      <c r="E373" s="357">
        <v>237366971.24000016</v>
      </c>
      <c r="F373" s="358">
        <v>2.509960891106874E-2</v>
      </c>
      <c r="G373" s="357">
        <v>136917.07</v>
      </c>
      <c r="H373" s="358">
        <v>1.447785634326831E-5</v>
      </c>
      <c r="I373" s="357">
        <v>70182.28</v>
      </c>
      <c r="J373" s="358">
        <v>7.4212000569617258E-6</v>
      </c>
      <c r="K373" s="357">
        <v>341674.33999999997</v>
      </c>
      <c r="L373" s="358">
        <v>3.6129257007186995E-5</v>
      </c>
      <c r="M373" s="299">
        <v>237915744.93000016</v>
      </c>
    </row>
    <row r="374" spans="1:13" ht="20.25" x14ac:dyDescent="0.3">
      <c r="A374" s="342" t="s">
        <v>1844</v>
      </c>
      <c r="B374" s="163"/>
      <c r="C374" s="163"/>
      <c r="D374" s="163" t="s">
        <v>1845</v>
      </c>
      <c r="E374" s="357">
        <v>607595975.28999937</v>
      </c>
      <c r="F374" s="358">
        <v>6.4248287266128412E-2</v>
      </c>
      <c r="G374" s="357">
        <v>279628.99</v>
      </c>
      <c r="H374" s="358">
        <v>2.9568470510165099E-5</v>
      </c>
      <c r="I374" s="357">
        <v>378104.48</v>
      </c>
      <c r="J374" s="358">
        <v>3.9981445295215308E-5</v>
      </c>
      <c r="K374" s="357">
        <v>1835026.8600000003</v>
      </c>
      <c r="L374" s="358">
        <v>1.9403902862600501E-4</v>
      </c>
      <c r="M374" s="299">
        <v>610088735.61999941</v>
      </c>
    </row>
    <row r="375" spans="1:13" ht="20.25" x14ac:dyDescent="0.3">
      <c r="A375" s="342" t="s">
        <v>1846</v>
      </c>
      <c r="B375" s="163"/>
      <c r="C375" s="163"/>
      <c r="D375" s="163" t="s">
        <v>1847</v>
      </c>
      <c r="E375" s="357">
        <v>1147441827.9999962</v>
      </c>
      <c r="F375" s="358">
        <v>0.12133255515941971</v>
      </c>
      <c r="G375" s="357">
        <v>1963686.4000000001</v>
      </c>
      <c r="H375" s="358">
        <v>2.0764371894921294E-4</v>
      </c>
      <c r="I375" s="357">
        <v>1946365.53</v>
      </c>
      <c r="J375" s="358">
        <v>2.0581217911564486E-4</v>
      </c>
      <c r="K375" s="357">
        <v>6178915.5899999999</v>
      </c>
      <c r="L375" s="358">
        <v>6.5336960737766986E-4</v>
      </c>
      <c r="M375" s="299">
        <v>1157530795.5199962</v>
      </c>
    </row>
    <row r="376" spans="1:13" ht="20.25" x14ac:dyDescent="0.3">
      <c r="A376" s="137" t="s">
        <v>1848</v>
      </c>
      <c r="B376" s="163"/>
      <c r="C376" s="163"/>
      <c r="D376" s="163" t="s">
        <v>1849</v>
      </c>
      <c r="E376" s="357">
        <v>633223444.45999897</v>
      </c>
      <c r="F376" s="358">
        <v>6.6958181781726731E-2</v>
      </c>
      <c r="G376" s="357">
        <v>196359.36</v>
      </c>
      <c r="H376" s="358">
        <v>2.0763390611091118E-5</v>
      </c>
      <c r="I376" s="357">
        <v>210250.81</v>
      </c>
      <c r="J376" s="358">
        <v>2.2232297428186274E-5</v>
      </c>
      <c r="K376" s="357">
        <v>4588636.87</v>
      </c>
      <c r="L376" s="358">
        <v>4.8521068567479821E-4</v>
      </c>
      <c r="M376" s="299">
        <v>638218691.49999893</v>
      </c>
    </row>
    <row r="377" spans="1:13" ht="20.25" x14ac:dyDescent="0.3">
      <c r="A377" s="137" t="s">
        <v>1850</v>
      </c>
      <c r="B377" s="163"/>
      <c r="C377" s="163"/>
      <c r="D377" s="163" t="s">
        <v>1851</v>
      </c>
      <c r="E377" s="357">
        <v>823822432.41000128</v>
      </c>
      <c r="F377" s="358">
        <v>8.7112460329408628E-2</v>
      </c>
      <c r="G377" s="357">
        <v>800011.62000000011</v>
      </c>
      <c r="H377" s="358">
        <v>8.4594662355142112E-5</v>
      </c>
      <c r="I377" s="357">
        <v>0</v>
      </c>
      <c r="J377" s="358">
        <v>0</v>
      </c>
      <c r="K377" s="357">
        <v>2225280.88</v>
      </c>
      <c r="L377" s="358">
        <v>2.3530518805333538E-4</v>
      </c>
      <c r="M377" s="299">
        <v>826847724.91000128</v>
      </c>
    </row>
    <row r="378" spans="1:13" ht="20.25" x14ac:dyDescent="0.3">
      <c r="A378" s="137" t="s">
        <v>1852</v>
      </c>
      <c r="B378" s="163"/>
      <c r="C378" s="163"/>
      <c r="D378" s="163" t="s">
        <v>1853</v>
      </c>
      <c r="E378" s="357">
        <v>1144421446.0200028</v>
      </c>
      <c r="F378" s="358">
        <v>0.1210131745561966</v>
      </c>
      <c r="G378" s="357">
        <v>560462.42000000004</v>
      </c>
      <c r="H378" s="358">
        <v>5.9264300664340159E-5</v>
      </c>
      <c r="I378" s="357">
        <v>1154888.52</v>
      </c>
      <c r="J378" s="358">
        <v>1.221199817163028E-4</v>
      </c>
      <c r="K378" s="357">
        <v>1866989.3499999999</v>
      </c>
      <c r="L378" s="358">
        <v>1.9741879959680612E-4</v>
      </c>
      <c r="M378" s="299">
        <v>1148003786.3100028</v>
      </c>
    </row>
    <row r="379" spans="1:13" ht="20.25" x14ac:dyDescent="0.3">
      <c r="A379" s="137" t="s">
        <v>1854</v>
      </c>
      <c r="B379" s="163"/>
      <c r="C379" s="163"/>
      <c r="D379" s="163" t="s">
        <v>1855</v>
      </c>
      <c r="E379" s="357">
        <v>1525249653.1699991</v>
      </c>
      <c r="F379" s="358">
        <v>0.1612826316412925</v>
      </c>
      <c r="G379" s="357">
        <v>778007.92</v>
      </c>
      <c r="H379" s="358">
        <v>8.2267951685534784E-5</v>
      </c>
      <c r="I379" s="357">
        <v>288181.67</v>
      </c>
      <c r="J379" s="358">
        <v>3.047284622014738E-5</v>
      </c>
      <c r="K379" s="357">
        <v>2146486.8199999998</v>
      </c>
      <c r="L379" s="358">
        <v>2.2697336294648154E-4</v>
      </c>
      <c r="M379" s="299">
        <v>1528462329.5799992</v>
      </c>
    </row>
    <row r="380" spans="1:13" ht="20.25" x14ac:dyDescent="0.3">
      <c r="A380" s="137" t="s">
        <v>1856</v>
      </c>
      <c r="B380" s="163"/>
      <c r="C380" s="163"/>
      <c r="D380" s="163" t="s">
        <v>1857</v>
      </c>
      <c r="E380" s="357">
        <v>1702577225.3000011</v>
      </c>
      <c r="F380" s="358">
        <v>0.18003356689720121</v>
      </c>
      <c r="G380" s="357">
        <v>1540518.73</v>
      </c>
      <c r="H380" s="358">
        <v>1.6289721118816039E-4</v>
      </c>
      <c r="I380" s="357">
        <v>297432.49</v>
      </c>
      <c r="J380" s="358">
        <v>3.1451044504827545E-5</v>
      </c>
      <c r="K380" s="357">
        <v>1360535.0899999999</v>
      </c>
      <c r="L380" s="358">
        <v>1.4386541855588656E-4</v>
      </c>
      <c r="M380" s="299">
        <v>1705775711.6100011</v>
      </c>
    </row>
    <row r="381" spans="1:13" ht="20.25" x14ac:dyDescent="0.3">
      <c r="A381" s="137" t="s">
        <v>1858</v>
      </c>
      <c r="B381" s="163"/>
      <c r="C381" s="163"/>
      <c r="D381" s="163" t="s">
        <v>1859</v>
      </c>
      <c r="E381" s="357">
        <v>1445263112.7400002</v>
      </c>
      <c r="F381" s="358">
        <v>0.15282471151679272</v>
      </c>
      <c r="G381" s="357">
        <v>463840.72</v>
      </c>
      <c r="H381" s="358">
        <v>4.9047348955963924E-5</v>
      </c>
      <c r="I381" s="357">
        <v>579066.84</v>
      </c>
      <c r="J381" s="358">
        <v>6.1231565375086792E-5</v>
      </c>
      <c r="K381" s="357">
        <v>1765421.21</v>
      </c>
      <c r="L381" s="358">
        <v>1.866788024585898E-4</v>
      </c>
      <c r="M381" s="299">
        <v>1448071441.5100002</v>
      </c>
    </row>
    <row r="382" spans="1:13" ht="20.25" x14ac:dyDescent="0.3">
      <c r="A382" s="137" t="s">
        <v>1860</v>
      </c>
      <c r="B382" s="163"/>
      <c r="C382" s="163"/>
      <c r="D382" s="163" t="s">
        <v>1861</v>
      </c>
      <c r="E382" s="357">
        <v>49134115.320000023</v>
      </c>
      <c r="F382" s="358">
        <v>5.1955294044529216E-3</v>
      </c>
      <c r="G382" s="357">
        <v>234004.61</v>
      </c>
      <c r="H382" s="358">
        <v>2.4744066808050498E-5</v>
      </c>
      <c r="I382" s="357">
        <v>0</v>
      </c>
      <c r="J382" s="358">
        <v>0</v>
      </c>
      <c r="K382" s="357">
        <v>0</v>
      </c>
      <c r="L382" s="358">
        <v>0</v>
      </c>
      <c r="M382" s="299">
        <v>49368119.930000022</v>
      </c>
    </row>
    <row r="383" spans="1:13" ht="21" thickBot="1" x14ac:dyDescent="0.35">
      <c r="B383" s="176" t="s">
        <v>1879</v>
      </c>
      <c r="C383" s="176"/>
      <c r="D383" s="163"/>
      <c r="E383" s="349">
        <v>9422218624.4299984</v>
      </c>
      <c r="F383" s="360">
        <v>0.99632228238133236</v>
      </c>
      <c r="G383" s="349">
        <v>7004811.1400000006</v>
      </c>
      <c r="H383" s="360">
        <v>7.4070128287616387E-4</v>
      </c>
      <c r="I383" s="349">
        <v>4926631.5999999996</v>
      </c>
      <c r="J383" s="360">
        <v>5.2095085412656066E-4</v>
      </c>
      <c r="K383" s="349">
        <v>22848728.350000001</v>
      </c>
      <c r="L383" s="331">
        <v>2.4160654816646446E-3</v>
      </c>
      <c r="M383" s="349">
        <v>9456998795.5200005</v>
      </c>
    </row>
    <row r="384" spans="1:13" ht="21" thickTop="1" x14ac:dyDescent="0.3">
      <c r="B384" s="176" t="s">
        <v>665</v>
      </c>
      <c r="C384" s="176"/>
      <c r="D384" s="163"/>
      <c r="E384" s="163"/>
      <c r="F384" s="163"/>
      <c r="G384" s="163"/>
      <c r="H384" s="163"/>
      <c r="I384" s="163"/>
      <c r="J384" s="163"/>
      <c r="K384" s="163"/>
      <c r="L384" s="163"/>
      <c r="M384" s="163"/>
    </row>
    <row r="385" spans="1:13" ht="20.25" x14ac:dyDescent="0.3">
      <c r="A385" s="137" t="s">
        <v>1840</v>
      </c>
      <c r="B385" s="176"/>
      <c r="C385" s="176"/>
      <c r="D385" s="163" t="s">
        <v>1841</v>
      </c>
      <c r="E385" s="357">
        <v>86521093.75000003</v>
      </c>
      <c r="F385" s="358">
        <v>1.5347046738638452E-2</v>
      </c>
      <c r="G385" s="357">
        <v>117800.75</v>
      </c>
      <c r="H385" s="358">
        <v>2.0895408711782065E-5</v>
      </c>
      <c r="I385" s="357">
        <v>0</v>
      </c>
      <c r="J385" s="358">
        <v>0</v>
      </c>
      <c r="K385" s="357">
        <v>81414.44</v>
      </c>
      <c r="L385" s="358">
        <v>1.4441232325268374E-5</v>
      </c>
      <c r="M385" s="299">
        <v>86720308.940000027</v>
      </c>
    </row>
    <row r="386" spans="1:13" ht="20.25" x14ac:dyDescent="0.3">
      <c r="A386" s="342" t="s">
        <v>1842</v>
      </c>
      <c r="B386" s="163"/>
      <c r="C386" s="163"/>
      <c r="D386" s="163" t="s">
        <v>1843</v>
      </c>
      <c r="E386" s="357">
        <v>205044053.72000009</v>
      </c>
      <c r="F386" s="358">
        <v>3.6370560513409297E-2</v>
      </c>
      <c r="G386" s="357">
        <v>121109.51</v>
      </c>
      <c r="H386" s="358">
        <v>2.1482314079780113E-5</v>
      </c>
      <c r="I386" s="357">
        <v>0</v>
      </c>
      <c r="J386" s="358">
        <v>0</v>
      </c>
      <c r="K386" s="357">
        <v>541230.71</v>
      </c>
      <c r="L386" s="358">
        <v>9.6003097542400977E-5</v>
      </c>
      <c r="M386" s="299">
        <v>205706393.94000009</v>
      </c>
    </row>
    <row r="387" spans="1:13" ht="20.25" x14ac:dyDescent="0.3">
      <c r="A387" s="342" t="s">
        <v>1844</v>
      </c>
      <c r="B387" s="163"/>
      <c r="C387" s="163"/>
      <c r="D387" s="163" t="s">
        <v>1845</v>
      </c>
      <c r="E387" s="357">
        <v>525601053.6100018</v>
      </c>
      <c r="F387" s="358">
        <v>9.323072081055736E-2</v>
      </c>
      <c r="G387" s="357">
        <v>143325.26</v>
      </c>
      <c r="H387" s="358">
        <v>2.542292715812446E-5</v>
      </c>
      <c r="I387" s="357">
        <v>0</v>
      </c>
      <c r="J387" s="358">
        <v>0</v>
      </c>
      <c r="K387" s="357">
        <v>685076.25999999989</v>
      </c>
      <c r="L387" s="358">
        <v>1.215183133506287E-4</v>
      </c>
      <c r="M387" s="299">
        <v>526429455.13000178</v>
      </c>
    </row>
    <row r="388" spans="1:13" ht="20.25" x14ac:dyDescent="0.3">
      <c r="A388" s="342" t="s">
        <v>1846</v>
      </c>
      <c r="B388" s="163"/>
      <c r="C388" s="163"/>
      <c r="D388" s="163" t="s">
        <v>1847</v>
      </c>
      <c r="E388" s="357">
        <v>1153768618.2399993</v>
      </c>
      <c r="F388" s="358">
        <v>0.2046546124447666</v>
      </c>
      <c r="G388" s="357">
        <v>2111376.31</v>
      </c>
      <c r="H388" s="358">
        <v>3.7451434682567197E-4</v>
      </c>
      <c r="I388" s="357">
        <v>746582.7</v>
      </c>
      <c r="J388" s="358">
        <v>1.3242827956227592E-4</v>
      </c>
      <c r="K388" s="357">
        <v>1544872.65</v>
      </c>
      <c r="L388" s="358">
        <v>2.7402835236111695E-4</v>
      </c>
      <c r="M388" s="299">
        <v>1158171449.8999994</v>
      </c>
    </row>
    <row r="389" spans="1:13" ht="20.25" x14ac:dyDescent="0.3">
      <c r="A389" s="137" t="s">
        <v>1848</v>
      </c>
      <c r="B389" s="163"/>
      <c r="C389" s="163"/>
      <c r="D389" s="163" t="s">
        <v>1849</v>
      </c>
      <c r="E389" s="357">
        <v>762176368.19000244</v>
      </c>
      <c r="F389" s="358">
        <v>0.1351942727341871</v>
      </c>
      <c r="G389" s="357">
        <v>237588.9</v>
      </c>
      <c r="H389" s="358">
        <v>4.2143340945475458E-5</v>
      </c>
      <c r="I389" s="357">
        <v>0</v>
      </c>
      <c r="J389" s="358">
        <v>0</v>
      </c>
      <c r="K389" s="357">
        <v>1451810.1</v>
      </c>
      <c r="L389" s="358">
        <v>2.5752098701742728E-4</v>
      </c>
      <c r="M389" s="299">
        <v>763865767.19000244</v>
      </c>
    </row>
    <row r="390" spans="1:13" ht="20.25" x14ac:dyDescent="0.3">
      <c r="A390" s="137" t="s">
        <v>1850</v>
      </c>
      <c r="B390" s="163"/>
      <c r="C390" s="163"/>
      <c r="D390" s="163" t="s">
        <v>1851</v>
      </c>
      <c r="E390" s="357">
        <v>732335719.22999799</v>
      </c>
      <c r="F390" s="358">
        <v>0.12990116079522146</v>
      </c>
      <c r="G390" s="357">
        <v>276745.45</v>
      </c>
      <c r="H390" s="358">
        <v>4.90889004261522E-5</v>
      </c>
      <c r="I390" s="357">
        <v>0</v>
      </c>
      <c r="J390" s="358">
        <v>0</v>
      </c>
      <c r="K390" s="357">
        <v>545866.51</v>
      </c>
      <c r="L390" s="358">
        <v>9.6825392270627082E-5</v>
      </c>
      <c r="M390" s="299">
        <v>733158331.18999803</v>
      </c>
    </row>
    <row r="391" spans="1:13" ht="20.25" x14ac:dyDescent="0.3">
      <c r="A391" s="137" t="s">
        <v>1852</v>
      </c>
      <c r="B391" s="163"/>
      <c r="C391" s="163"/>
      <c r="D391" s="163" t="s">
        <v>1853</v>
      </c>
      <c r="E391" s="357">
        <v>769156463.87999928</v>
      </c>
      <c r="F391" s="358">
        <v>0.13643239687422726</v>
      </c>
      <c r="G391" s="357">
        <v>0</v>
      </c>
      <c r="H391" s="358">
        <v>0</v>
      </c>
      <c r="I391" s="357">
        <v>0</v>
      </c>
      <c r="J391" s="358">
        <v>0</v>
      </c>
      <c r="K391" s="357">
        <v>391205.54</v>
      </c>
      <c r="L391" s="358">
        <v>6.9391745371853811E-5</v>
      </c>
      <c r="M391" s="299">
        <v>769547669.41999924</v>
      </c>
    </row>
    <row r="392" spans="1:13" ht="20.25" x14ac:dyDescent="0.3">
      <c r="A392" s="137" t="s">
        <v>1854</v>
      </c>
      <c r="B392" s="163"/>
      <c r="C392" s="163"/>
      <c r="D392" s="163" t="s">
        <v>1855</v>
      </c>
      <c r="E392" s="357">
        <v>868058308.75999963</v>
      </c>
      <c r="F392" s="358">
        <v>0.1539755319656157</v>
      </c>
      <c r="G392" s="357">
        <v>349058.42</v>
      </c>
      <c r="H392" s="358">
        <v>6.1915720826810383E-5</v>
      </c>
      <c r="I392" s="357">
        <v>178209.12</v>
      </c>
      <c r="J392" s="358">
        <v>3.1610600090126893E-5</v>
      </c>
      <c r="K392" s="357">
        <v>699886.78</v>
      </c>
      <c r="L392" s="358">
        <v>1.2414539228377663E-4</v>
      </c>
      <c r="M392" s="299">
        <v>869285463.07999957</v>
      </c>
    </row>
    <row r="393" spans="1:13" ht="20.25" x14ac:dyDescent="0.3">
      <c r="A393" s="137" t="s">
        <v>1856</v>
      </c>
      <c r="B393" s="163"/>
      <c r="C393" s="163"/>
      <c r="D393" s="163" t="s">
        <v>1857</v>
      </c>
      <c r="E393" s="357">
        <v>348573296.04999995</v>
      </c>
      <c r="F393" s="358">
        <v>6.182966990428973E-2</v>
      </c>
      <c r="G393" s="357">
        <v>0</v>
      </c>
      <c r="H393" s="358">
        <v>0</v>
      </c>
      <c r="I393" s="357">
        <v>0</v>
      </c>
      <c r="J393" s="358">
        <v>0</v>
      </c>
      <c r="K393" s="357">
        <v>216424.82</v>
      </c>
      <c r="L393" s="358">
        <v>3.8389272303222737E-5</v>
      </c>
      <c r="M393" s="299">
        <v>348789720.86999995</v>
      </c>
    </row>
    <row r="394" spans="1:13" ht="20.25" x14ac:dyDescent="0.3">
      <c r="A394" s="137" t="s">
        <v>1858</v>
      </c>
      <c r="B394" s="163"/>
      <c r="C394" s="163"/>
      <c r="D394" s="163" t="s">
        <v>1859</v>
      </c>
      <c r="E394" s="357">
        <v>175963431.77000016</v>
      </c>
      <c r="F394" s="358">
        <v>3.1212261595634415E-2</v>
      </c>
      <c r="G394" s="357">
        <v>0</v>
      </c>
      <c r="H394" s="358">
        <v>0</v>
      </c>
      <c r="I394" s="357">
        <v>0</v>
      </c>
      <c r="J394" s="358">
        <v>0</v>
      </c>
      <c r="K394" s="357">
        <v>0</v>
      </c>
      <c r="L394" s="358">
        <v>0</v>
      </c>
      <c r="M394" s="299">
        <v>175963431.77000016</v>
      </c>
    </row>
    <row r="395" spans="1:13" ht="20.25" x14ac:dyDescent="0.3">
      <c r="A395" s="137" t="s">
        <v>1860</v>
      </c>
      <c r="B395" s="163"/>
      <c r="C395" s="163"/>
      <c r="D395" s="163" t="s">
        <v>1861</v>
      </c>
      <c r="E395" s="357">
        <v>0</v>
      </c>
      <c r="F395" s="358">
        <v>0</v>
      </c>
      <c r="G395" s="357">
        <v>0</v>
      </c>
      <c r="H395" s="358">
        <v>0</v>
      </c>
      <c r="I395" s="357">
        <v>0</v>
      </c>
      <c r="J395" s="358">
        <v>0</v>
      </c>
      <c r="K395" s="357">
        <v>0</v>
      </c>
      <c r="L395" s="358">
        <v>0</v>
      </c>
      <c r="M395" s="299">
        <v>0</v>
      </c>
    </row>
    <row r="396" spans="1:13" ht="21" thickBot="1" x14ac:dyDescent="0.35">
      <c r="B396" s="176" t="s">
        <v>1880</v>
      </c>
      <c r="C396" s="176"/>
      <c r="D396" s="163"/>
      <c r="E396" s="349">
        <v>5627198407.2000008</v>
      </c>
      <c r="F396" s="360">
        <v>0.99814823437654743</v>
      </c>
      <c r="G396" s="349">
        <v>3357004.6</v>
      </c>
      <c r="H396" s="360">
        <v>5.9546295897379669E-4</v>
      </c>
      <c r="I396" s="349">
        <v>924791.82</v>
      </c>
      <c r="J396" s="360">
        <v>1.6403887965240282E-4</v>
      </c>
      <c r="K396" s="349">
        <v>6157787.8100000005</v>
      </c>
      <c r="L396" s="360">
        <v>1.0922637848263224E-3</v>
      </c>
      <c r="M396" s="349">
        <v>5637637991.4300013</v>
      </c>
    </row>
    <row r="397" spans="1:13" ht="21" thickTop="1" x14ac:dyDescent="0.3">
      <c r="B397" s="176" t="s">
        <v>1881</v>
      </c>
      <c r="C397" s="176"/>
      <c r="D397" s="163"/>
      <c r="E397" s="163"/>
      <c r="F397" s="163"/>
      <c r="G397" s="163"/>
      <c r="H397" s="163"/>
      <c r="I397" s="163"/>
      <c r="J397" s="163"/>
      <c r="K397" s="163"/>
      <c r="L397" s="163"/>
      <c r="M397" s="163"/>
    </row>
    <row r="398" spans="1:13" ht="20.25" x14ac:dyDescent="0.3">
      <c r="A398" s="137" t="s">
        <v>1840</v>
      </c>
      <c r="B398" s="176"/>
      <c r="C398" s="176"/>
      <c r="D398" s="163" t="s">
        <v>1841</v>
      </c>
      <c r="E398" s="357">
        <v>19309498.899999991</v>
      </c>
      <c r="F398" s="358">
        <v>1.2198266156059545E-2</v>
      </c>
      <c r="G398" s="357">
        <v>6083.75</v>
      </c>
      <c r="H398" s="358">
        <v>3.8432484504777741E-6</v>
      </c>
      <c r="I398" s="357">
        <v>0</v>
      </c>
      <c r="J398" s="358">
        <v>0</v>
      </c>
      <c r="K398" s="357">
        <v>21680.42</v>
      </c>
      <c r="L398" s="358">
        <v>1.3696032968269134E-5</v>
      </c>
      <c r="M398" s="299">
        <v>19337263.069999993</v>
      </c>
    </row>
    <row r="399" spans="1:13" ht="20.25" x14ac:dyDescent="0.3">
      <c r="A399" s="342" t="s">
        <v>1842</v>
      </c>
      <c r="B399" s="163"/>
      <c r="C399" s="163"/>
      <c r="D399" s="163" t="s">
        <v>1843</v>
      </c>
      <c r="E399" s="357">
        <v>54009126.639999889</v>
      </c>
      <c r="F399" s="358">
        <v>3.4118839904801718E-2</v>
      </c>
      <c r="G399" s="357">
        <v>0</v>
      </c>
      <c r="H399" s="358">
        <v>0</v>
      </c>
      <c r="I399" s="357">
        <v>54842.52</v>
      </c>
      <c r="J399" s="358">
        <v>3.4645314158257051E-5</v>
      </c>
      <c r="K399" s="357">
        <v>0</v>
      </c>
      <c r="L399" s="358">
        <v>0</v>
      </c>
      <c r="M399" s="299">
        <v>54063969.159999892</v>
      </c>
    </row>
    <row r="400" spans="1:13" ht="20.25" x14ac:dyDescent="0.3">
      <c r="A400" s="342" t="s">
        <v>1844</v>
      </c>
      <c r="B400" s="163"/>
      <c r="C400" s="163"/>
      <c r="D400" s="163" t="s">
        <v>1845</v>
      </c>
      <c r="E400" s="357">
        <v>173160613.18999988</v>
      </c>
      <c r="F400" s="358">
        <v>0.10938964591349878</v>
      </c>
      <c r="G400" s="357">
        <v>207605.59</v>
      </c>
      <c r="H400" s="358">
        <v>1.3114935066004094E-4</v>
      </c>
      <c r="I400" s="357">
        <v>134013.1</v>
      </c>
      <c r="J400" s="358">
        <v>8.4659237956642364E-5</v>
      </c>
      <c r="K400" s="357">
        <v>863586.52999999991</v>
      </c>
      <c r="L400" s="358">
        <v>5.4554799149800323E-4</v>
      </c>
      <c r="M400" s="299">
        <v>174365818.40999988</v>
      </c>
    </row>
    <row r="401" spans="1:15" ht="20.25" x14ac:dyDescent="0.3">
      <c r="A401" s="342" t="s">
        <v>1846</v>
      </c>
      <c r="B401" s="163"/>
      <c r="C401" s="163"/>
      <c r="D401" s="163" t="s">
        <v>1847</v>
      </c>
      <c r="E401" s="357">
        <v>316566868.70999992</v>
      </c>
      <c r="F401" s="358">
        <v>0.19998276188901717</v>
      </c>
      <c r="G401" s="357">
        <v>1047646.8500000001</v>
      </c>
      <c r="H401" s="358">
        <v>6.6182323943462856E-4</v>
      </c>
      <c r="I401" s="357">
        <v>227971.5</v>
      </c>
      <c r="J401" s="358">
        <v>1.4401497663909496E-4</v>
      </c>
      <c r="K401" s="357">
        <v>1070283.78</v>
      </c>
      <c r="L401" s="358">
        <v>6.7612352234337292E-4</v>
      </c>
      <c r="M401" s="299">
        <v>318912770.83999991</v>
      </c>
    </row>
    <row r="402" spans="1:15" ht="20.25" x14ac:dyDescent="0.3">
      <c r="A402" s="137" t="s">
        <v>1848</v>
      </c>
      <c r="B402" s="163"/>
      <c r="C402" s="163"/>
      <c r="D402" s="163" t="s">
        <v>1849</v>
      </c>
      <c r="E402" s="357">
        <v>199524093.58999979</v>
      </c>
      <c r="F402" s="358">
        <v>0.12604407865588643</v>
      </c>
      <c r="G402" s="357">
        <v>128635.36</v>
      </c>
      <c r="H402" s="358">
        <v>8.1261992684881961E-5</v>
      </c>
      <c r="I402" s="357">
        <v>193109.65</v>
      </c>
      <c r="J402" s="358">
        <v>1.2199192326029263E-4</v>
      </c>
      <c r="K402" s="357">
        <v>0</v>
      </c>
      <c r="L402" s="358">
        <v>0</v>
      </c>
      <c r="M402" s="299">
        <v>199845838.59999982</v>
      </c>
    </row>
    <row r="403" spans="1:15" ht="20.25" x14ac:dyDescent="0.3">
      <c r="A403" s="137" t="s">
        <v>1850</v>
      </c>
      <c r="B403" s="163"/>
      <c r="C403" s="163"/>
      <c r="D403" s="163" t="s">
        <v>1851</v>
      </c>
      <c r="E403" s="357">
        <v>220965080.03000006</v>
      </c>
      <c r="F403" s="358">
        <v>0.13958885579371194</v>
      </c>
      <c r="G403" s="357">
        <v>0</v>
      </c>
      <c r="H403" s="358">
        <v>0</v>
      </c>
      <c r="I403" s="357">
        <v>109235.2</v>
      </c>
      <c r="J403" s="358">
        <v>6.9006453772365681E-5</v>
      </c>
      <c r="K403" s="357">
        <v>440198.89999999997</v>
      </c>
      <c r="L403" s="358">
        <v>2.7808403375007527E-4</v>
      </c>
      <c r="M403" s="299">
        <v>221514514.13000005</v>
      </c>
    </row>
    <row r="404" spans="1:15" ht="20.25" x14ac:dyDescent="0.3">
      <c r="A404" s="137" t="s">
        <v>1852</v>
      </c>
      <c r="B404" s="163"/>
      <c r="C404" s="163"/>
      <c r="D404" s="163" t="s">
        <v>1853</v>
      </c>
      <c r="E404" s="357">
        <v>215625593.07999995</v>
      </c>
      <c r="F404" s="358">
        <v>0.13621577587640205</v>
      </c>
      <c r="G404" s="357">
        <v>0</v>
      </c>
      <c r="H404" s="358">
        <v>0</v>
      </c>
      <c r="I404" s="357">
        <v>93235.62</v>
      </c>
      <c r="J404" s="358">
        <v>5.8899141498966027E-5</v>
      </c>
      <c r="K404" s="357">
        <v>292312.96999999997</v>
      </c>
      <c r="L404" s="358">
        <v>1.846610016859759E-4</v>
      </c>
      <c r="M404" s="299">
        <v>216011141.66999996</v>
      </c>
    </row>
    <row r="405" spans="1:15" ht="20.25" x14ac:dyDescent="0.3">
      <c r="A405" s="137" t="s">
        <v>1854</v>
      </c>
      <c r="B405" s="163"/>
      <c r="C405" s="163"/>
      <c r="D405" s="163" t="s">
        <v>1855</v>
      </c>
      <c r="E405" s="357">
        <v>242532251.67999989</v>
      </c>
      <c r="F405" s="358">
        <v>0.15321334710664394</v>
      </c>
      <c r="G405" s="357">
        <v>0</v>
      </c>
      <c r="H405" s="358">
        <v>0</v>
      </c>
      <c r="I405" s="357">
        <v>0</v>
      </c>
      <c r="J405" s="358">
        <v>0</v>
      </c>
      <c r="K405" s="357">
        <v>626643.76</v>
      </c>
      <c r="L405" s="358">
        <v>3.9586565187944378E-4</v>
      </c>
      <c r="M405" s="299">
        <v>243158895.43999988</v>
      </c>
    </row>
    <row r="406" spans="1:15" ht="20.25" x14ac:dyDescent="0.3">
      <c r="A406" s="137" t="s">
        <v>1856</v>
      </c>
      <c r="B406" s="163"/>
      <c r="C406" s="163"/>
      <c r="D406" s="163" t="s">
        <v>1857</v>
      </c>
      <c r="E406" s="357">
        <v>86514122.310000002</v>
      </c>
      <c r="F406" s="358">
        <v>5.4653012781976928E-2</v>
      </c>
      <c r="G406" s="357">
        <v>0</v>
      </c>
      <c r="H406" s="358">
        <v>0</v>
      </c>
      <c r="I406" s="357">
        <v>0</v>
      </c>
      <c r="J406" s="358">
        <v>0</v>
      </c>
      <c r="K406" s="357">
        <v>149447.26</v>
      </c>
      <c r="L406" s="358">
        <v>9.440936107222504E-5</v>
      </c>
      <c r="M406" s="299">
        <v>86663569.570000008</v>
      </c>
    </row>
    <row r="407" spans="1:15" ht="20.25" x14ac:dyDescent="0.3">
      <c r="A407" s="137" t="s">
        <v>1858</v>
      </c>
      <c r="B407" s="163"/>
      <c r="C407" s="163"/>
      <c r="D407" s="163" t="s">
        <v>1859</v>
      </c>
      <c r="E407" s="357">
        <v>49096999.789999992</v>
      </c>
      <c r="F407" s="358">
        <v>3.1015733448288486E-2</v>
      </c>
      <c r="G407" s="357">
        <v>0</v>
      </c>
      <c r="H407" s="358">
        <v>0</v>
      </c>
      <c r="I407" s="357">
        <v>0</v>
      </c>
      <c r="J407" s="358">
        <v>0</v>
      </c>
      <c r="K407" s="357">
        <v>0</v>
      </c>
      <c r="L407" s="358">
        <v>0</v>
      </c>
      <c r="M407" s="299">
        <v>49096999.789999992</v>
      </c>
    </row>
    <row r="408" spans="1:15" ht="20.25" x14ac:dyDescent="0.3">
      <c r="A408" s="137" t="s">
        <v>1860</v>
      </c>
      <c r="B408" s="163"/>
      <c r="C408" s="163"/>
      <c r="D408" s="163" t="s">
        <v>1861</v>
      </c>
      <c r="E408" s="357">
        <v>0</v>
      </c>
      <c r="F408" s="358">
        <v>0</v>
      </c>
      <c r="G408" s="357">
        <v>0</v>
      </c>
      <c r="H408" s="358">
        <v>0</v>
      </c>
      <c r="I408" s="357">
        <v>0</v>
      </c>
      <c r="J408" s="358">
        <v>0</v>
      </c>
      <c r="K408" s="357">
        <v>0</v>
      </c>
      <c r="L408" s="358">
        <v>0</v>
      </c>
      <c r="M408" s="299">
        <v>0</v>
      </c>
    </row>
    <row r="409" spans="1:15" ht="21" thickBot="1" x14ac:dyDescent="0.35">
      <c r="B409" s="176" t="s">
        <v>1882</v>
      </c>
      <c r="C409" s="176"/>
      <c r="D409" s="163"/>
      <c r="E409" s="349">
        <v>1577304247.9199994</v>
      </c>
      <c r="F409" s="360">
        <v>0.99642031752628679</v>
      </c>
      <c r="G409" s="349">
        <v>1389971.5500000003</v>
      </c>
      <c r="H409" s="360">
        <v>8.7807783123002925E-4</v>
      </c>
      <c r="I409" s="349">
        <v>812407.59</v>
      </c>
      <c r="J409" s="360">
        <v>5.1321704728561873E-4</v>
      </c>
      <c r="K409" s="349">
        <v>3464153.6199999992</v>
      </c>
      <c r="L409" s="331">
        <v>2.1883875951973653E-3</v>
      </c>
      <c r="M409" s="349">
        <v>1582970780.6799994</v>
      </c>
    </row>
    <row r="410" spans="1:15" ht="21" thickTop="1" x14ac:dyDescent="0.3">
      <c r="B410" s="176"/>
      <c r="C410" s="176"/>
      <c r="D410" s="163"/>
      <c r="E410" s="163"/>
      <c r="F410" s="163"/>
      <c r="G410" s="163"/>
      <c r="H410" s="163"/>
      <c r="I410" s="163"/>
      <c r="J410" s="163"/>
      <c r="K410" s="163"/>
      <c r="L410" s="163"/>
      <c r="M410" s="163"/>
    </row>
    <row r="411" spans="1:15" ht="23.25" customHeight="1" thickBot="1" x14ac:dyDescent="0.35">
      <c r="B411" s="186" t="s">
        <v>1883</v>
      </c>
      <c r="C411" s="186"/>
      <c r="D411" s="163"/>
      <c r="E411" s="363">
        <v>71126034834.429947</v>
      </c>
      <c r="F411" s="327">
        <v>0.99836148285594883</v>
      </c>
      <c r="G411" s="363">
        <v>29219534.450000003</v>
      </c>
      <c r="H411" s="327">
        <v>4.1014036294543122E-4</v>
      </c>
      <c r="I411" s="363">
        <v>19703458.120000001</v>
      </c>
      <c r="J411" s="331">
        <v>2.7656783780882256E-4</v>
      </c>
      <c r="K411" s="363">
        <v>67809503.090000004</v>
      </c>
      <c r="L411" s="331">
        <v>9.5180894329690245E-4</v>
      </c>
      <c r="M411" s="364">
        <v>71242767330.089951</v>
      </c>
      <c r="O411" s="140" t="s">
        <v>2013</v>
      </c>
    </row>
    <row r="412" spans="1:15" ht="22.5" customHeight="1" thickTop="1" x14ac:dyDescent="0.25">
      <c r="B412" s="232" t="s">
        <v>1862</v>
      </c>
      <c r="C412" s="220"/>
      <c r="D412" s="220"/>
      <c r="E412" s="220"/>
      <c r="F412" s="220"/>
      <c r="G412" s="220"/>
      <c r="H412" s="220"/>
      <c r="I412" s="220"/>
      <c r="J412" s="220"/>
      <c r="K412" s="220"/>
      <c r="L412" s="220"/>
      <c r="M412" s="220"/>
    </row>
    <row r="413" spans="1:15" ht="20.100000000000001" customHeight="1" x14ac:dyDescent="0.25">
      <c r="B413" s="220"/>
      <c r="C413" s="220"/>
      <c r="D413" s="220"/>
      <c r="E413" s="220"/>
      <c r="F413" s="220"/>
      <c r="G413" s="220"/>
      <c r="H413" s="220"/>
      <c r="I413" s="220"/>
      <c r="J413" s="220"/>
      <c r="K413" s="220"/>
      <c r="L413" s="220"/>
      <c r="M413" s="220"/>
    </row>
    <row r="414" spans="1:15" ht="23.25" x14ac:dyDescent="0.35">
      <c r="A414" s="304"/>
      <c r="B414" s="304" t="s">
        <v>1884</v>
      </c>
      <c r="C414" s="200"/>
      <c r="D414" s="200"/>
      <c r="E414" s="200"/>
      <c r="F414" s="200"/>
      <c r="G414" s="200"/>
      <c r="H414" s="200"/>
      <c r="I414" s="200"/>
      <c r="J414" s="200"/>
      <c r="K414" s="200"/>
      <c r="L414" s="200"/>
      <c r="M414" s="154"/>
    </row>
    <row r="415" spans="1:15" ht="15" customHeight="1" x14ac:dyDescent="0.2"/>
    <row r="416" spans="1:15" ht="89.25" customHeight="1" x14ac:dyDescent="0.2">
      <c r="B416" s="365" t="s">
        <v>1885</v>
      </c>
      <c r="C416" s="365"/>
      <c r="D416" s="365"/>
      <c r="E416" s="365"/>
      <c r="F416" s="365"/>
      <c r="G416" s="365"/>
      <c r="H416" s="365"/>
      <c r="I416" s="365"/>
      <c r="J416" s="365"/>
      <c r="K416" s="365"/>
      <c r="L416" s="365"/>
      <c r="M416" s="365"/>
    </row>
    <row r="417" spans="2:13" ht="90.75" customHeight="1" x14ac:dyDescent="0.2">
      <c r="B417" s="365" t="s">
        <v>1886</v>
      </c>
      <c r="C417" s="365"/>
      <c r="D417" s="365"/>
      <c r="E417" s="365"/>
      <c r="F417" s="365"/>
      <c r="G417" s="365"/>
      <c r="H417" s="365"/>
      <c r="I417" s="365"/>
      <c r="J417" s="365"/>
      <c r="K417" s="365"/>
      <c r="L417" s="365"/>
      <c r="M417" s="365"/>
    </row>
    <row r="418" spans="2:13" ht="25.5" customHeight="1" x14ac:dyDescent="0.2">
      <c r="B418" s="365" t="s">
        <v>1887</v>
      </c>
      <c r="C418" s="365"/>
      <c r="D418" s="365"/>
      <c r="E418" s="365"/>
      <c r="F418" s="365"/>
      <c r="G418" s="365"/>
      <c r="H418" s="365"/>
      <c r="I418" s="365"/>
      <c r="J418" s="365"/>
      <c r="K418" s="365"/>
      <c r="L418" s="365"/>
      <c r="M418" s="365"/>
    </row>
    <row r="419" spans="2:13" ht="147.75" customHeight="1" x14ac:dyDescent="0.2">
      <c r="B419" s="365" t="s">
        <v>1888</v>
      </c>
      <c r="C419" s="365"/>
      <c r="D419" s="365"/>
      <c r="E419" s="365"/>
      <c r="F419" s="365"/>
      <c r="G419" s="365"/>
      <c r="H419" s="365"/>
      <c r="I419" s="365"/>
      <c r="J419" s="365"/>
      <c r="K419" s="365"/>
      <c r="L419" s="365"/>
      <c r="M419" s="365"/>
    </row>
    <row r="420" spans="2:13" ht="63" customHeight="1" x14ac:dyDescent="0.2">
      <c r="B420" s="365" t="s">
        <v>1889</v>
      </c>
      <c r="C420" s="365"/>
      <c r="D420" s="365"/>
      <c r="E420" s="365"/>
      <c r="F420" s="365"/>
      <c r="G420" s="365"/>
      <c r="H420" s="365"/>
      <c r="I420" s="365"/>
      <c r="J420" s="365"/>
      <c r="K420" s="365"/>
      <c r="L420" s="365"/>
      <c r="M420" s="365"/>
    </row>
    <row r="421" spans="2:13" ht="45.75" customHeight="1" x14ac:dyDescent="0.2">
      <c r="B421" s="365" t="s">
        <v>1890</v>
      </c>
      <c r="C421" s="365"/>
      <c r="D421" s="365"/>
      <c r="E421" s="365"/>
      <c r="F421" s="365"/>
      <c r="G421" s="365"/>
      <c r="H421" s="365"/>
      <c r="I421" s="365"/>
      <c r="J421" s="365"/>
      <c r="K421" s="365"/>
      <c r="L421" s="365"/>
      <c r="M421" s="365"/>
    </row>
    <row r="459" spans="5:6" x14ac:dyDescent="0.2">
      <c r="E459" s="366"/>
    </row>
    <row r="460" spans="5:6" x14ac:dyDescent="0.2">
      <c r="F460" s="367"/>
    </row>
    <row r="464" spans="5:6" x14ac:dyDescent="0.2">
      <c r="E464" s="367"/>
      <c r="F464" s="367"/>
    </row>
    <row r="466" spans="6:6" x14ac:dyDescent="0.2">
      <c r="F466" s="367"/>
    </row>
    <row r="467" spans="6:6" x14ac:dyDescent="0.2">
      <c r="F467" s="368"/>
    </row>
  </sheetData>
  <protectedRanges>
    <protectedRange sqref="A31:A37 A40:XFD44 A75:XFD205 A47:XFD69 A1:XFD16 M31:XFD37 A17:A29 M17:XFD29 B29:L35 B38:L39 B17:L27" name="TBSM"/>
    <protectedRange sqref="A30 M30:XFD30 B28:L28" name="TBSM_1"/>
    <protectedRange sqref="A38:A39 M38:XFD39 B36:L37" name="TBSM_2"/>
    <protectedRange sqref="A70:XFD74" name="TBSM_3"/>
    <protectedRange sqref="A45:XFD46" name="TBSM_4"/>
  </protectedRanges>
  <mergeCells count="66">
    <mergeCell ref="B416:M416"/>
    <mergeCell ref="B417:M417"/>
    <mergeCell ref="B418:M418"/>
    <mergeCell ref="B419:M419"/>
    <mergeCell ref="B420:M420"/>
    <mergeCell ref="B421:M421"/>
    <mergeCell ref="I136:K136"/>
    <mergeCell ref="B146:M146"/>
    <mergeCell ref="B148:L148"/>
    <mergeCell ref="B177:M177"/>
    <mergeCell ref="E305:L305"/>
    <mergeCell ref="E324:L324"/>
    <mergeCell ref="B117:D118"/>
    <mergeCell ref="I120:L120"/>
    <mergeCell ref="I125:L126"/>
    <mergeCell ref="I128:K128"/>
    <mergeCell ref="I130:K130"/>
    <mergeCell ref="I134:K134"/>
    <mergeCell ref="I95:L96"/>
    <mergeCell ref="I98:K99"/>
    <mergeCell ref="I101:L102"/>
    <mergeCell ref="G108:H108"/>
    <mergeCell ref="I109:L109"/>
    <mergeCell ref="B114:D115"/>
    <mergeCell ref="B71:M71"/>
    <mergeCell ref="B72:M72"/>
    <mergeCell ref="B73:M73"/>
    <mergeCell ref="B74:M74"/>
    <mergeCell ref="G92:H92"/>
    <mergeCell ref="I93:L93"/>
    <mergeCell ref="E37:F37"/>
    <mergeCell ref="E38:F38"/>
    <mergeCell ref="E39:F39"/>
    <mergeCell ref="E40:F40"/>
    <mergeCell ref="E41:F41"/>
    <mergeCell ref="B70:M70"/>
    <mergeCell ref="E31:F31"/>
    <mergeCell ref="E32:F32"/>
    <mergeCell ref="E33:F33"/>
    <mergeCell ref="E34:F34"/>
    <mergeCell ref="E35:F35"/>
    <mergeCell ref="E36:F36"/>
    <mergeCell ref="E25:F25"/>
    <mergeCell ref="E26:F26"/>
    <mergeCell ref="E27:F27"/>
    <mergeCell ref="E28:F28"/>
    <mergeCell ref="E29:F29"/>
    <mergeCell ref="E30:F30"/>
    <mergeCell ref="E19:F19"/>
    <mergeCell ref="E20:F20"/>
    <mergeCell ref="E21:F21"/>
    <mergeCell ref="E22:F22"/>
    <mergeCell ref="E23:F23"/>
    <mergeCell ref="E24:F24"/>
    <mergeCell ref="C13:D13"/>
    <mergeCell ref="E13:F13"/>
    <mergeCell ref="E15:F15"/>
    <mergeCell ref="E16:F16"/>
    <mergeCell ref="E17:F17"/>
    <mergeCell ref="E18:F18"/>
    <mergeCell ref="D1:L1"/>
    <mergeCell ref="B5:M5"/>
    <mergeCell ref="B6:M6"/>
    <mergeCell ref="B7:M7"/>
    <mergeCell ref="B8:M8"/>
    <mergeCell ref="B9:M9"/>
  </mergeCells>
  <pageMargins left="0.45" right="0.45" top="0.6" bottom="0.6" header="0.3" footer="0.3"/>
  <pageSetup scale="29" fitToHeight="0" orientation="portrait" r:id="rId1"/>
  <headerFooter>
    <oddFooter>&amp;CMonthly Investor Report -  March 31, 2021&amp;R&amp;P&amp;L&amp;1#&amp;"Calibri"&amp;10&amp;K000000Internal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396A0-0F5A-4E72-B389-E18B2636DE1A}">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7" customWidth="1"/>
    <col min="15" max="16384" width="8.85546875" style="50"/>
  </cols>
  <sheetData>
    <row r="1" spans="1:13" ht="45" customHeight="1" x14ac:dyDescent="0.25">
      <c r="A1" s="369" t="s">
        <v>1891</v>
      </c>
      <c r="B1" s="369"/>
    </row>
    <row r="2" spans="1:13" ht="31.5" x14ac:dyDescent="0.25">
      <c r="A2" s="26" t="s">
        <v>1892</v>
      </c>
      <c r="B2" s="26"/>
      <c r="C2" s="27"/>
      <c r="D2" s="27"/>
      <c r="E2" s="27"/>
      <c r="F2" s="28" t="s">
        <v>16</v>
      </c>
      <c r="G2" s="73"/>
      <c r="H2" s="27"/>
      <c r="I2" s="26"/>
      <c r="J2" s="27"/>
      <c r="K2" s="27"/>
      <c r="L2" s="27"/>
      <c r="M2" s="27"/>
    </row>
    <row r="3" spans="1:13" ht="15.75" thickBot="1" x14ac:dyDescent="0.3">
      <c r="A3" s="27"/>
      <c r="B3" s="29"/>
      <c r="C3" s="29"/>
      <c r="D3" s="27"/>
      <c r="E3" s="27"/>
      <c r="F3" s="27"/>
      <c r="G3" s="27"/>
      <c r="H3" s="27"/>
      <c r="L3" s="27"/>
      <c r="M3" s="27"/>
    </row>
    <row r="4" spans="1:13" ht="19.5" thickBot="1" x14ac:dyDescent="0.3">
      <c r="A4" s="31"/>
      <c r="B4" s="32" t="s">
        <v>17</v>
      </c>
      <c r="C4" s="33" t="s">
        <v>18</v>
      </c>
      <c r="D4" s="31"/>
      <c r="E4" s="31"/>
      <c r="F4" s="27"/>
      <c r="G4" s="27"/>
      <c r="H4" s="27"/>
      <c r="I4" s="41" t="s">
        <v>1893</v>
      </c>
      <c r="J4" s="119" t="s">
        <v>1285</v>
      </c>
      <c r="L4" s="27"/>
      <c r="M4" s="27"/>
    </row>
    <row r="5" spans="1:13" ht="15.75" thickBot="1" x14ac:dyDescent="0.3">
      <c r="H5" s="27"/>
      <c r="I5" s="370" t="s">
        <v>1287</v>
      </c>
      <c r="J5" s="30" t="s">
        <v>69</v>
      </c>
      <c r="L5" s="27"/>
      <c r="M5" s="27"/>
    </row>
    <row r="6" spans="1:13" ht="18.75" x14ac:dyDescent="0.25">
      <c r="A6" s="34"/>
      <c r="B6" s="35" t="s">
        <v>1894</v>
      </c>
      <c r="C6" s="34"/>
      <c r="E6" s="36"/>
      <c r="F6" s="36"/>
      <c r="G6" s="36"/>
      <c r="H6" s="27"/>
      <c r="I6" s="370" t="s">
        <v>1289</v>
      </c>
      <c r="J6" s="30" t="s">
        <v>116</v>
      </c>
      <c r="L6" s="27"/>
      <c r="M6" s="27"/>
    </row>
    <row r="7" spans="1:13" x14ac:dyDescent="0.25">
      <c r="B7" s="37" t="s">
        <v>1895</v>
      </c>
      <c r="H7" s="27"/>
      <c r="I7" s="370" t="s">
        <v>1291</v>
      </c>
      <c r="J7" s="30" t="s">
        <v>1292</v>
      </c>
      <c r="L7" s="27"/>
      <c r="M7" s="27"/>
    </row>
    <row r="8" spans="1:13" x14ac:dyDescent="0.25">
      <c r="B8" s="37" t="s">
        <v>1896</v>
      </c>
      <c r="H8" s="27"/>
      <c r="I8" s="370" t="s">
        <v>1897</v>
      </c>
      <c r="J8" s="30" t="s">
        <v>1898</v>
      </c>
      <c r="L8" s="27"/>
      <c r="M8" s="27"/>
    </row>
    <row r="9" spans="1:13" ht="15.75" thickBot="1" x14ac:dyDescent="0.3">
      <c r="B9" s="39" t="s">
        <v>1899</v>
      </c>
      <c r="H9" s="27"/>
      <c r="L9" s="27"/>
      <c r="M9" s="27"/>
    </row>
    <row r="10" spans="1:13" x14ac:dyDescent="0.25">
      <c r="B10" s="40"/>
      <c r="H10" s="27"/>
      <c r="I10" s="371" t="s">
        <v>1900</v>
      </c>
      <c r="L10" s="27"/>
      <c r="M10" s="27"/>
    </row>
    <row r="11" spans="1:13" x14ac:dyDescent="0.25">
      <c r="B11" s="40"/>
      <c r="H11" s="27"/>
      <c r="I11" s="371" t="s">
        <v>1901</v>
      </c>
      <c r="L11" s="27"/>
      <c r="M11" s="27"/>
    </row>
    <row r="12" spans="1:13" ht="37.5" x14ac:dyDescent="0.25">
      <c r="A12" s="41" t="s">
        <v>27</v>
      </c>
      <c r="B12" s="41" t="s">
        <v>1902</v>
      </c>
      <c r="C12" s="42"/>
      <c r="D12" s="42"/>
      <c r="E12" s="42"/>
      <c r="F12" s="42"/>
      <c r="G12" s="42"/>
      <c r="H12" s="27"/>
      <c r="L12" s="27"/>
      <c r="M12" s="27"/>
    </row>
    <row r="13" spans="1:13" ht="15" customHeight="1" x14ac:dyDescent="0.25">
      <c r="A13" s="52"/>
      <c r="B13" s="53" t="s">
        <v>1903</v>
      </c>
      <c r="C13" s="52" t="s">
        <v>1904</v>
      </c>
      <c r="D13" s="52" t="s">
        <v>1905</v>
      </c>
      <c r="E13" s="54"/>
      <c r="F13" s="55"/>
      <c r="G13" s="55"/>
      <c r="H13" s="27"/>
      <c r="L13" s="27"/>
      <c r="M13" s="27"/>
    </row>
    <row r="14" spans="1:13" x14ac:dyDescent="0.25">
      <c r="A14" s="30" t="s">
        <v>1906</v>
      </c>
      <c r="B14" s="49" t="s">
        <v>1907</v>
      </c>
      <c r="C14" s="372"/>
      <c r="D14" s="372"/>
      <c r="E14" s="36"/>
      <c r="F14" s="36"/>
      <c r="G14" s="36"/>
      <c r="H14" s="27"/>
      <c r="L14" s="27"/>
      <c r="M14" s="27"/>
    </row>
    <row r="15" spans="1:13" x14ac:dyDescent="0.25">
      <c r="A15" s="30" t="s">
        <v>1908</v>
      </c>
      <c r="B15" s="49" t="s">
        <v>463</v>
      </c>
      <c r="C15" s="30" t="s">
        <v>3</v>
      </c>
      <c r="D15" s="30" t="s">
        <v>1909</v>
      </c>
      <c r="E15" s="36"/>
      <c r="F15" s="36"/>
      <c r="G15" s="36"/>
      <c r="H15" s="27"/>
      <c r="L15" s="27"/>
      <c r="M15" s="27"/>
    </row>
    <row r="16" spans="1:13" x14ac:dyDescent="0.25">
      <c r="A16" s="30" t="s">
        <v>1910</v>
      </c>
      <c r="B16" s="49" t="s">
        <v>1911</v>
      </c>
      <c r="E16" s="36"/>
      <c r="F16" s="36"/>
      <c r="G16" s="36"/>
      <c r="H16" s="27"/>
      <c r="L16" s="27"/>
      <c r="M16" s="27"/>
    </row>
    <row r="17" spans="1:13" x14ac:dyDescent="0.25">
      <c r="A17" s="30" t="s">
        <v>1912</v>
      </c>
      <c r="B17" s="49" t="s">
        <v>1913</v>
      </c>
      <c r="E17" s="36"/>
      <c r="F17" s="36"/>
      <c r="G17" s="36"/>
      <c r="H17" s="27"/>
      <c r="L17" s="27"/>
      <c r="M17" s="27"/>
    </row>
    <row r="18" spans="1:13" x14ac:dyDescent="0.25">
      <c r="A18" s="30" t="s">
        <v>1914</v>
      </c>
      <c r="B18" s="49" t="s">
        <v>1915</v>
      </c>
      <c r="C18" s="30" t="s">
        <v>3</v>
      </c>
      <c r="D18" s="30" t="s">
        <v>1909</v>
      </c>
      <c r="E18" s="36"/>
      <c r="F18" s="36"/>
      <c r="G18" s="36"/>
      <c r="H18" s="27"/>
      <c r="L18" s="27"/>
      <c r="M18" s="27"/>
    </row>
    <row r="19" spans="1:13" x14ac:dyDescent="0.25">
      <c r="A19" s="30" t="s">
        <v>1916</v>
      </c>
      <c r="B19" s="49" t="s">
        <v>1917</v>
      </c>
      <c r="E19" s="36"/>
      <c r="F19" s="36"/>
      <c r="G19" s="36"/>
      <c r="H19" s="27"/>
      <c r="L19" s="27"/>
      <c r="M19" s="27"/>
    </row>
    <row r="20" spans="1:13" x14ac:dyDescent="0.25">
      <c r="A20" s="30" t="s">
        <v>1918</v>
      </c>
      <c r="B20" s="49" t="s">
        <v>1919</v>
      </c>
      <c r="C20" s="30" t="s">
        <v>3</v>
      </c>
      <c r="D20" s="30" t="s">
        <v>1909</v>
      </c>
      <c r="E20" s="36"/>
      <c r="F20" s="36"/>
      <c r="G20" s="36"/>
      <c r="H20" s="27"/>
      <c r="L20" s="27"/>
      <c r="M20" s="27"/>
    </row>
    <row r="21" spans="1:13" x14ac:dyDescent="0.25">
      <c r="A21" s="30" t="s">
        <v>1920</v>
      </c>
      <c r="B21" s="49" t="s">
        <v>1921</v>
      </c>
      <c r="C21" s="30" t="s">
        <v>1922</v>
      </c>
      <c r="D21" s="30" t="s">
        <v>1923</v>
      </c>
      <c r="E21" s="36"/>
      <c r="F21" s="36"/>
      <c r="G21" s="36"/>
      <c r="H21" s="27"/>
      <c r="L21" s="27"/>
      <c r="M21" s="27"/>
    </row>
    <row r="22" spans="1:13" x14ac:dyDescent="0.25">
      <c r="A22" s="30" t="s">
        <v>1924</v>
      </c>
      <c r="B22" s="49" t="s">
        <v>1925</v>
      </c>
      <c r="E22" s="36"/>
      <c r="F22" s="36"/>
      <c r="G22" s="36"/>
      <c r="H22" s="27"/>
      <c r="L22" s="27"/>
      <c r="M22" s="27"/>
    </row>
    <row r="23" spans="1:13" x14ac:dyDescent="0.25">
      <c r="A23" s="30" t="s">
        <v>1926</v>
      </c>
      <c r="B23" s="49" t="s">
        <v>1927</v>
      </c>
      <c r="C23" s="30" t="s">
        <v>1546</v>
      </c>
      <c r="D23" s="30" t="s">
        <v>1928</v>
      </c>
      <c r="E23" s="36"/>
      <c r="F23" s="36"/>
      <c r="G23" s="36"/>
      <c r="H23" s="27"/>
      <c r="L23" s="27"/>
      <c r="M23" s="27"/>
    </row>
    <row r="24" spans="1:13" x14ac:dyDescent="0.25">
      <c r="A24" s="30" t="s">
        <v>1929</v>
      </c>
      <c r="B24" s="49" t="s">
        <v>1930</v>
      </c>
      <c r="C24" s="30" t="s">
        <v>1550</v>
      </c>
      <c r="D24" s="30" t="s">
        <v>1931</v>
      </c>
      <c r="E24" s="36"/>
      <c r="F24" s="36"/>
      <c r="G24" s="36"/>
      <c r="H24" s="27"/>
      <c r="L24" s="27"/>
      <c r="M24" s="27"/>
    </row>
    <row r="25" spans="1:13" outlineLevel="1" x14ac:dyDescent="0.25">
      <c r="A25" s="30" t="s">
        <v>1932</v>
      </c>
      <c r="B25" s="47"/>
      <c r="E25" s="36"/>
      <c r="F25" s="36"/>
      <c r="G25" s="36"/>
      <c r="H25" s="27"/>
      <c r="L25" s="27"/>
      <c r="M25" s="27"/>
    </row>
    <row r="26" spans="1:13" outlineLevel="1" x14ac:dyDescent="0.25">
      <c r="A26" s="30" t="s">
        <v>1933</v>
      </c>
      <c r="B26" s="47"/>
      <c r="E26" s="36"/>
      <c r="F26" s="36"/>
      <c r="G26" s="36"/>
      <c r="H26" s="27"/>
      <c r="L26" s="27"/>
      <c r="M26" s="27"/>
    </row>
    <row r="27" spans="1:13" outlineLevel="1" x14ac:dyDescent="0.25">
      <c r="A27" s="30" t="s">
        <v>1934</v>
      </c>
      <c r="B27" s="47"/>
      <c r="E27" s="36"/>
      <c r="F27" s="36"/>
      <c r="G27" s="36"/>
      <c r="H27" s="27"/>
      <c r="L27" s="27"/>
      <c r="M27" s="27"/>
    </row>
    <row r="28" spans="1:13" outlineLevel="1" x14ac:dyDescent="0.25">
      <c r="A28" s="30" t="s">
        <v>1935</v>
      </c>
      <c r="B28" s="47"/>
      <c r="E28" s="36"/>
      <c r="F28" s="36"/>
      <c r="G28" s="36"/>
      <c r="H28" s="27"/>
      <c r="L28" s="27"/>
      <c r="M28" s="27"/>
    </row>
    <row r="29" spans="1:13" outlineLevel="1" x14ac:dyDescent="0.25">
      <c r="A29" s="30" t="s">
        <v>1936</v>
      </c>
      <c r="B29" s="47"/>
      <c r="E29" s="36"/>
      <c r="F29" s="36"/>
      <c r="G29" s="36"/>
      <c r="H29" s="27"/>
      <c r="L29" s="27"/>
      <c r="M29" s="27"/>
    </row>
    <row r="30" spans="1:13" outlineLevel="1" x14ac:dyDescent="0.25">
      <c r="A30" s="30" t="s">
        <v>1937</v>
      </c>
      <c r="B30" s="47"/>
      <c r="E30" s="36"/>
      <c r="F30" s="36"/>
      <c r="G30" s="36"/>
      <c r="H30" s="27"/>
      <c r="L30" s="27"/>
      <c r="M30" s="27"/>
    </row>
    <row r="31" spans="1:13" outlineLevel="1" x14ac:dyDescent="0.25">
      <c r="A31" s="30" t="s">
        <v>1938</v>
      </c>
      <c r="B31" s="47"/>
      <c r="E31" s="36"/>
      <c r="F31" s="36"/>
      <c r="G31" s="36"/>
      <c r="H31" s="27"/>
      <c r="L31" s="27"/>
      <c r="M31" s="27"/>
    </row>
    <row r="32" spans="1:13" outlineLevel="1" x14ac:dyDescent="0.25">
      <c r="A32" s="30" t="s">
        <v>1939</v>
      </c>
      <c r="B32" s="47"/>
      <c r="E32" s="36"/>
      <c r="F32" s="36"/>
      <c r="G32" s="36"/>
      <c r="H32" s="27"/>
      <c r="L32" s="27"/>
      <c r="M32" s="27"/>
    </row>
    <row r="33" spans="1:13" ht="18.75" x14ac:dyDescent="0.25">
      <c r="A33" s="42"/>
      <c r="B33" s="41" t="s">
        <v>1896</v>
      </c>
      <c r="C33" s="42"/>
      <c r="D33" s="42"/>
      <c r="E33" s="42"/>
      <c r="F33" s="42"/>
      <c r="G33" s="42"/>
      <c r="H33" s="27"/>
      <c r="L33" s="27"/>
      <c r="M33" s="27"/>
    </row>
    <row r="34" spans="1:13" ht="15" customHeight="1" x14ac:dyDescent="0.25">
      <c r="A34" s="52"/>
      <c r="B34" s="53" t="s">
        <v>1940</v>
      </c>
      <c r="C34" s="52" t="s">
        <v>1941</v>
      </c>
      <c r="D34" s="52" t="s">
        <v>1905</v>
      </c>
      <c r="E34" s="52" t="s">
        <v>1942</v>
      </c>
      <c r="F34" s="55"/>
      <c r="G34" s="55"/>
      <c r="H34" s="27"/>
      <c r="L34" s="27"/>
      <c r="M34" s="27"/>
    </row>
    <row r="35" spans="1:13" ht="30" x14ac:dyDescent="0.25">
      <c r="A35" s="30" t="s">
        <v>1943</v>
      </c>
      <c r="B35" s="49" t="s">
        <v>3</v>
      </c>
      <c r="C35" s="49" t="s">
        <v>1548</v>
      </c>
      <c r="D35" s="49" t="s">
        <v>1909</v>
      </c>
      <c r="E35" s="49" t="s">
        <v>1944</v>
      </c>
      <c r="F35" s="373"/>
      <c r="G35" s="373"/>
      <c r="H35" s="27"/>
      <c r="L35" s="27"/>
      <c r="M35" s="27"/>
    </row>
    <row r="36" spans="1:13" ht="30" x14ac:dyDescent="0.25">
      <c r="A36" s="30" t="s">
        <v>1945</v>
      </c>
      <c r="B36" s="49" t="s">
        <v>3</v>
      </c>
      <c r="C36" s="30" t="s">
        <v>1548</v>
      </c>
      <c r="D36" s="30" t="s">
        <v>1909</v>
      </c>
      <c r="E36" s="30" t="s">
        <v>1946</v>
      </c>
      <c r="H36" s="27"/>
      <c r="L36" s="27"/>
      <c r="M36" s="27"/>
    </row>
    <row r="37" spans="1:13" x14ac:dyDescent="0.25">
      <c r="A37" s="30" t="s">
        <v>1947</v>
      </c>
      <c r="B37" s="49"/>
      <c r="H37" s="27"/>
      <c r="L37" s="27"/>
      <c r="M37" s="27"/>
    </row>
    <row r="38" spans="1:13" x14ac:dyDescent="0.25">
      <c r="A38" s="30" t="s">
        <v>1948</v>
      </c>
      <c r="B38" s="49"/>
      <c r="H38" s="27"/>
      <c r="L38" s="27"/>
      <c r="M38" s="27"/>
    </row>
    <row r="39" spans="1:13" x14ac:dyDescent="0.25">
      <c r="A39" s="30" t="s">
        <v>1949</v>
      </c>
      <c r="B39" s="49"/>
      <c r="H39" s="27"/>
      <c r="L39" s="27"/>
      <c r="M39" s="27"/>
    </row>
    <row r="40" spans="1:13" x14ac:dyDescent="0.25">
      <c r="A40" s="30" t="s">
        <v>1950</v>
      </c>
      <c r="B40" s="49"/>
      <c r="H40" s="27"/>
      <c r="L40" s="27"/>
      <c r="M40" s="27"/>
    </row>
    <row r="41" spans="1:13" x14ac:dyDescent="0.25">
      <c r="A41" s="30" t="s">
        <v>1951</v>
      </c>
      <c r="B41" s="49"/>
      <c r="H41" s="27"/>
      <c r="L41" s="27"/>
      <c r="M41" s="27"/>
    </row>
    <row r="42" spans="1:13" x14ac:dyDescent="0.25">
      <c r="A42" s="30" t="s">
        <v>1952</v>
      </c>
      <c r="B42" s="49"/>
      <c r="H42" s="27"/>
      <c r="L42" s="27"/>
      <c r="M42" s="27"/>
    </row>
    <row r="43" spans="1:13" x14ac:dyDescent="0.25">
      <c r="A43" s="30" t="s">
        <v>1953</v>
      </c>
      <c r="B43" s="49"/>
      <c r="H43" s="27"/>
      <c r="L43" s="27"/>
      <c r="M43" s="27"/>
    </row>
    <row r="44" spans="1:13" x14ac:dyDescent="0.25">
      <c r="A44" s="30" t="s">
        <v>1954</v>
      </c>
      <c r="B44" s="49"/>
      <c r="H44" s="27"/>
      <c r="L44" s="27"/>
      <c r="M44" s="27"/>
    </row>
    <row r="45" spans="1:13" x14ac:dyDescent="0.25">
      <c r="A45" s="30" t="s">
        <v>1955</v>
      </c>
      <c r="B45" s="49"/>
      <c r="H45" s="27"/>
      <c r="L45" s="27"/>
      <c r="M45" s="27"/>
    </row>
    <row r="46" spans="1:13" x14ac:dyDescent="0.25">
      <c r="A46" s="30" t="s">
        <v>1956</v>
      </c>
      <c r="B46" s="49"/>
      <c r="H46" s="27"/>
      <c r="L46" s="27"/>
      <c r="M46" s="27"/>
    </row>
    <row r="47" spans="1:13" x14ac:dyDescent="0.25">
      <c r="A47" s="30" t="s">
        <v>1957</v>
      </c>
      <c r="B47" s="49"/>
      <c r="H47" s="27"/>
      <c r="L47" s="27"/>
      <c r="M47" s="27"/>
    </row>
    <row r="48" spans="1:13" x14ac:dyDescent="0.25">
      <c r="A48" s="30" t="s">
        <v>1958</v>
      </c>
      <c r="B48" s="49"/>
      <c r="H48" s="27"/>
      <c r="L48" s="27"/>
      <c r="M48" s="27"/>
    </row>
    <row r="49" spans="1:13" x14ac:dyDescent="0.25">
      <c r="A49" s="30" t="s">
        <v>1959</v>
      </c>
      <c r="B49" s="49"/>
      <c r="H49" s="27"/>
      <c r="L49" s="27"/>
      <c r="M49" s="27"/>
    </row>
    <row r="50" spans="1:13" x14ac:dyDescent="0.25">
      <c r="A50" s="30" t="s">
        <v>1960</v>
      </c>
      <c r="B50" s="49"/>
      <c r="H50" s="27"/>
      <c r="L50" s="27"/>
      <c r="M50" s="27"/>
    </row>
    <row r="51" spans="1:13" x14ac:dyDescent="0.25">
      <c r="A51" s="30" t="s">
        <v>1961</v>
      </c>
      <c r="B51" s="49"/>
      <c r="H51" s="27"/>
      <c r="L51" s="27"/>
      <c r="M51" s="27"/>
    </row>
    <row r="52" spans="1:13" x14ac:dyDescent="0.25">
      <c r="A52" s="30" t="s">
        <v>1962</v>
      </c>
      <c r="B52" s="49"/>
      <c r="H52" s="27"/>
      <c r="L52" s="27"/>
      <c r="M52" s="27"/>
    </row>
    <row r="53" spans="1:13" x14ac:dyDescent="0.25">
      <c r="A53" s="30" t="s">
        <v>1963</v>
      </c>
      <c r="B53" s="49"/>
      <c r="H53" s="27"/>
      <c r="L53" s="27"/>
      <c r="M53" s="27"/>
    </row>
    <row r="54" spans="1:13" x14ac:dyDescent="0.25">
      <c r="A54" s="30" t="s">
        <v>1964</v>
      </c>
      <c r="B54" s="49"/>
      <c r="H54" s="27"/>
      <c r="L54" s="27"/>
      <c r="M54" s="27"/>
    </row>
    <row r="55" spans="1:13" x14ac:dyDescent="0.25">
      <c r="A55" s="30" t="s">
        <v>1965</v>
      </c>
      <c r="B55" s="49"/>
      <c r="H55" s="27"/>
      <c r="L55" s="27"/>
      <c r="M55" s="27"/>
    </row>
    <row r="56" spans="1:13" x14ac:dyDescent="0.25">
      <c r="A56" s="30" t="s">
        <v>1966</v>
      </c>
      <c r="B56" s="49"/>
      <c r="H56" s="27"/>
      <c r="L56" s="27"/>
      <c r="M56" s="27"/>
    </row>
    <row r="57" spans="1:13" x14ac:dyDescent="0.25">
      <c r="A57" s="30" t="s">
        <v>1967</v>
      </c>
      <c r="B57" s="49"/>
      <c r="H57" s="27"/>
      <c r="L57" s="27"/>
      <c r="M57" s="27"/>
    </row>
    <row r="58" spans="1:13" x14ac:dyDescent="0.25">
      <c r="A58" s="30" t="s">
        <v>1968</v>
      </c>
      <c r="B58" s="49"/>
      <c r="H58" s="27"/>
      <c r="L58" s="27"/>
      <c r="M58" s="27"/>
    </row>
    <row r="59" spans="1:13" x14ac:dyDescent="0.25">
      <c r="A59" s="30" t="s">
        <v>1969</v>
      </c>
      <c r="B59" s="49"/>
      <c r="H59" s="27"/>
      <c r="L59" s="27"/>
      <c r="M59" s="27"/>
    </row>
    <row r="60" spans="1:13" outlineLevel="1" x14ac:dyDescent="0.25">
      <c r="A60" s="30" t="s">
        <v>1970</v>
      </c>
      <c r="B60" s="49"/>
      <c r="E60" s="49"/>
      <c r="F60" s="49"/>
      <c r="G60" s="49"/>
      <c r="H60" s="27"/>
      <c r="L60" s="27"/>
      <c r="M60" s="27"/>
    </row>
    <row r="61" spans="1:13" outlineLevel="1" x14ac:dyDescent="0.25">
      <c r="A61" s="30" t="s">
        <v>1971</v>
      </c>
      <c r="B61" s="49"/>
      <c r="E61" s="49"/>
      <c r="F61" s="49"/>
      <c r="G61" s="49"/>
      <c r="H61" s="27"/>
      <c r="L61" s="27"/>
      <c r="M61" s="27"/>
    </row>
    <row r="62" spans="1:13" outlineLevel="1" x14ac:dyDescent="0.25">
      <c r="A62" s="30" t="s">
        <v>1972</v>
      </c>
      <c r="B62" s="49"/>
      <c r="E62" s="49"/>
      <c r="F62" s="49"/>
      <c r="G62" s="49"/>
      <c r="H62" s="27"/>
      <c r="L62" s="27"/>
      <c r="M62" s="27"/>
    </row>
    <row r="63" spans="1:13" outlineLevel="1" x14ac:dyDescent="0.25">
      <c r="A63" s="30" t="s">
        <v>1973</v>
      </c>
      <c r="B63" s="49"/>
      <c r="E63" s="49"/>
      <c r="F63" s="49"/>
      <c r="G63" s="49"/>
      <c r="H63" s="27"/>
      <c r="L63" s="27"/>
      <c r="M63" s="27"/>
    </row>
    <row r="64" spans="1:13" outlineLevel="1" x14ac:dyDescent="0.25">
      <c r="A64" s="30" t="s">
        <v>1974</v>
      </c>
      <c r="B64" s="49"/>
      <c r="E64" s="49"/>
      <c r="F64" s="49"/>
      <c r="G64" s="49"/>
      <c r="H64" s="27"/>
      <c r="L64" s="27"/>
      <c r="M64" s="27"/>
    </row>
    <row r="65" spans="1:14" outlineLevel="1" x14ac:dyDescent="0.25">
      <c r="A65" s="30" t="s">
        <v>1975</v>
      </c>
      <c r="B65" s="49"/>
      <c r="E65" s="49"/>
      <c r="F65" s="49"/>
      <c r="G65" s="49"/>
      <c r="H65" s="27"/>
      <c r="L65" s="27"/>
      <c r="M65" s="27"/>
    </row>
    <row r="66" spans="1:14" outlineLevel="1" x14ac:dyDescent="0.25">
      <c r="A66" s="30" t="s">
        <v>1976</v>
      </c>
      <c r="B66" s="49"/>
      <c r="E66" s="49"/>
      <c r="F66" s="49"/>
      <c r="G66" s="49"/>
      <c r="H66" s="27"/>
      <c r="L66" s="27"/>
      <c r="M66" s="27"/>
    </row>
    <row r="67" spans="1:14" outlineLevel="1" x14ac:dyDescent="0.25">
      <c r="A67" s="30" t="s">
        <v>1977</v>
      </c>
      <c r="B67" s="49"/>
      <c r="E67" s="49"/>
      <c r="F67" s="49"/>
      <c r="G67" s="49"/>
      <c r="H67" s="27"/>
      <c r="L67" s="27"/>
      <c r="M67" s="27"/>
    </row>
    <row r="68" spans="1:14" outlineLevel="1" x14ac:dyDescent="0.25">
      <c r="A68" s="30" t="s">
        <v>1978</v>
      </c>
      <c r="B68" s="49"/>
      <c r="E68" s="49"/>
      <c r="F68" s="49"/>
      <c r="G68" s="49"/>
      <c r="H68" s="27"/>
      <c r="L68" s="27"/>
      <c r="M68" s="27"/>
    </row>
    <row r="69" spans="1:14" outlineLevel="1" x14ac:dyDescent="0.25">
      <c r="A69" s="30" t="s">
        <v>1979</v>
      </c>
      <c r="B69" s="49"/>
      <c r="E69" s="49"/>
      <c r="F69" s="49"/>
      <c r="G69" s="49"/>
      <c r="H69" s="27"/>
      <c r="L69" s="27"/>
      <c r="M69" s="27"/>
    </row>
    <row r="70" spans="1:14" outlineLevel="1" x14ac:dyDescent="0.25">
      <c r="A70" s="30" t="s">
        <v>1980</v>
      </c>
      <c r="B70" s="49"/>
      <c r="E70" s="49"/>
      <c r="F70" s="49"/>
      <c r="G70" s="49"/>
      <c r="H70" s="27"/>
      <c r="L70" s="27"/>
      <c r="M70" s="27"/>
    </row>
    <row r="71" spans="1:14" outlineLevel="1" x14ac:dyDescent="0.25">
      <c r="A71" s="30" t="s">
        <v>1981</v>
      </c>
      <c r="B71" s="49"/>
      <c r="E71" s="49"/>
      <c r="F71" s="49"/>
      <c r="G71" s="49"/>
      <c r="H71" s="27"/>
      <c r="L71" s="27"/>
      <c r="M71" s="27"/>
    </row>
    <row r="72" spans="1:14" outlineLevel="1" x14ac:dyDescent="0.25">
      <c r="A72" s="30" t="s">
        <v>1982</v>
      </c>
      <c r="B72" s="49"/>
      <c r="E72" s="49"/>
      <c r="F72" s="49"/>
      <c r="G72" s="49"/>
      <c r="H72" s="27"/>
      <c r="L72" s="27"/>
      <c r="M72" s="27"/>
    </row>
    <row r="73" spans="1:14" ht="37.5" x14ac:dyDescent="0.25">
      <c r="A73" s="42"/>
      <c r="B73" s="41" t="s">
        <v>1899</v>
      </c>
      <c r="C73" s="42"/>
      <c r="D73" s="42"/>
      <c r="E73" s="42"/>
      <c r="F73" s="42"/>
      <c r="G73" s="42"/>
      <c r="H73" s="27"/>
    </row>
    <row r="74" spans="1:14" ht="15" customHeight="1" x14ac:dyDescent="0.25">
      <c r="A74" s="52"/>
      <c r="B74" s="53" t="s">
        <v>1983</v>
      </c>
      <c r="C74" s="52" t="s">
        <v>1984</v>
      </c>
      <c r="D74" s="52"/>
      <c r="E74" s="55"/>
      <c r="F74" s="55"/>
      <c r="G74" s="55"/>
      <c r="H74" s="50"/>
      <c r="I74" s="50"/>
      <c r="J74" s="50"/>
      <c r="K74" s="50"/>
      <c r="L74" s="50"/>
      <c r="M74" s="50"/>
      <c r="N74" s="50"/>
    </row>
    <row r="75" spans="1:14" x14ac:dyDescent="0.25">
      <c r="A75" s="30" t="s">
        <v>1985</v>
      </c>
      <c r="B75" s="30" t="s">
        <v>1728</v>
      </c>
      <c r="C75" s="56">
        <f>'D. Nat''l Transparency Template'!H218</f>
        <v>40.34825964020559</v>
      </c>
      <c r="H75" s="27"/>
    </row>
    <row r="76" spans="1:14" x14ac:dyDescent="0.25">
      <c r="A76" s="30" t="s">
        <v>1986</v>
      </c>
      <c r="B76" s="30" t="s">
        <v>1987</v>
      </c>
      <c r="C76" s="56">
        <f>'D. Nat''l Transparency Template'!I49</f>
        <v>31.730895368640464</v>
      </c>
      <c r="H76" s="27"/>
    </row>
    <row r="77" spans="1:14" outlineLevel="1" x14ac:dyDescent="0.25">
      <c r="A77" s="30" t="s">
        <v>1988</v>
      </c>
      <c r="H77" s="27"/>
    </row>
    <row r="78" spans="1:14" outlineLevel="1" x14ac:dyDescent="0.25">
      <c r="A78" s="30" t="s">
        <v>1989</v>
      </c>
      <c r="H78" s="27"/>
    </row>
    <row r="79" spans="1:14" outlineLevel="1" x14ac:dyDescent="0.25">
      <c r="A79" s="30" t="s">
        <v>1990</v>
      </c>
      <c r="H79" s="27"/>
    </row>
    <row r="80" spans="1:14" outlineLevel="1" x14ac:dyDescent="0.25">
      <c r="A80" s="30" t="s">
        <v>1991</v>
      </c>
      <c r="H80" s="27"/>
    </row>
    <row r="81" spans="1:8" x14ac:dyDescent="0.25">
      <c r="A81" s="52"/>
      <c r="B81" s="53" t="s">
        <v>1992</v>
      </c>
      <c r="C81" s="52" t="s">
        <v>546</v>
      </c>
      <c r="D81" s="52" t="s">
        <v>547</v>
      </c>
      <c r="E81" s="55" t="s">
        <v>1993</v>
      </c>
      <c r="F81" s="55" t="s">
        <v>1994</v>
      </c>
      <c r="G81" s="55" t="s">
        <v>1995</v>
      </c>
      <c r="H81" s="27"/>
    </row>
    <row r="82" spans="1:8" x14ac:dyDescent="0.25">
      <c r="A82" s="30" t="s">
        <v>1996</v>
      </c>
      <c r="B82" s="30" t="s">
        <v>1997</v>
      </c>
      <c r="C82" s="99" t="s">
        <v>69</v>
      </c>
      <c r="D82" s="56" t="s">
        <v>69</v>
      </c>
      <c r="E82" s="56" t="s">
        <v>69</v>
      </c>
      <c r="F82" s="56" t="s">
        <v>69</v>
      </c>
      <c r="G82" s="99" t="str">
        <f>C82</f>
        <v>ND1</v>
      </c>
      <c r="H82" s="27"/>
    </row>
    <row r="83" spans="1:8" x14ac:dyDescent="0.25">
      <c r="A83" s="30" t="s">
        <v>1998</v>
      </c>
      <c r="B83" s="30" t="s">
        <v>1999</v>
      </c>
      <c r="C83" s="101">
        <f>'D. Nat''l Transparency Template'!H411</f>
        <v>4.1014036294543122E-4</v>
      </c>
      <c r="D83" s="56" t="s">
        <v>69</v>
      </c>
      <c r="E83" s="56" t="s">
        <v>69</v>
      </c>
      <c r="F83" s="56" t="s">
        <v>69</v>
      </c>
      <c r="G83" s="99">
        <f>C83</f>
        <v>4.1014036294543122E-4</v>
      </c>
      <c r="H83" s="27"/>
    </row>
    <row r="84" spans="1:8" x14ac:dyDescent="0.25">
      <c r="A84" s="30" t="s">
        <v>2000</v>
      </c>
      <c r="B84" s="30" t="s">
        <v>2001</v>
      </c>
      <c r="C84" s="101">
        <f>'D. Nat''l Transparency Template'!J411</f>
        <v>2.7656783780882256E-4</v>
      </c>
      <c r="D84" s="56" t="s">
        <v>69</v>
      </c>
      <c r="E84" s="56" t="s">
        <v>69</v>
      </c>
      <c r="F84" s="56" t="s">
        <v>69</v>
      </c>
      <c r="G84" s="99">
        <f>C84</f>
        <v>2.7656783780882256E-4</v>
      </c>
      <c r="H84" s="27"/>
    </row>
    <row r="85" spans="1:8" x14ac:dyDescent="0.25">
      <c r="A85" s="30" t="s">
        <v>2002</v>
      </c>
      <c r="B85" s="30" t="s">
        <v>2003</v>
      </c>
      <c r="D85" s="56" t="s">
        <v>69</v>
      </c>
      <c r="E85" s="56" t="s">
        <v>69</v>
      </c>
      <c r="F85" s="56" t="s">
        <v>69</v>
      </c>
      <c r="G85" s="99"/>
      <c r="H85" s="27"/>
    </row>
    <row r="86" spans="1:8" x14ac:dyDescent="0.25">
      <c r="A86" s="30" t="s">
        <v>2004</v>
      </c>
      <c r="B86" s="30" t="s">
        <v>2005</v>
      </c>
      <c r="D86" s="56" t="s">
        <v>69</v>
      </c>
      <c r="E86" s="56" t="s">
        <v>69</v>
      </c>
      <c r="F86" s="56" t="s">
        <v>69</v>
      </c>
      <c r="G86" s="99"/>
      <c r="H86" s="27"/>
    </row>
    <row r="87" spans="1:8" outlineLevel="1" x14ac:dyDescent="0.25">
      <c r="A87" s="30" t="s">
        <v>2006</v>
      </c>
      <c r="B87" s="30" t="s">
        <v>2007</v>
      </c>
      <c r="C87" s="101">
        <f>'D. Nat''l Transparency Template'!L411</f>
        <v>9.5180894329690245E-4</v>
      </c>
      <c r="D87" s="56" t="s">
        <v>69</v>
      </c>
      <c r="E87" s="56" t="s">
        <v>69</v>
      </c>
      <c r="F87" s="56" t="s">
        <v>69</v>
      </c>
      <c r="G87" s="59">
        <f>C87</f>
        <v>9.5180894329690245E-4</v>
      </c>
      <c r="H87" s="27"/>
    </row>
    <row r="88" spans="1:8" outlineLevel="1" x14ac:dyDescent="0.25">
      <c r="A88" s="30" t="s">
        <v>2008</v>
      </c>
      <c r="H88" s="27"/>
    </row>
    <row r="89" spans="1:8" outlineLevel="1" x14ac:dyDescent="0.25">
      <c r="A89" s="30" t="s">
        <v>2009</v>
      </c>
      <c r="H89" s="27"/>
    </row>
    <row r="90" spans="1:8" outlineLevel="1" x14ac:dyDescent="0.25">
      <c r="A90" s="30" t="s">
        <v>2010</v>
      </c>
      <c r="H90" s="27"/>
    </row>
    <row r="91" spans="1:8" x14ac:dyDescent="0.25">
      <c r="H91" s="27"/>
    </row>
    <row r="92" spans="1:8" x14ac:dyDescent="0.25">
      <c r="H92" s="27"/>
    </row>
    <row r="93" spans="1:8" x14ac:dyDescent="0.25">
      <c r="H93" s="27"/>
    </row>
    <row r="94" spans="1:8" x14ac:dyDescent="0.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264B454B-8CFF-4376-B098-9C012C21BB56}"/>
    <hyperlink ref="B7" location="'E. Optional ECB-ECAIs data'!B12" display="1. Additional information on the programme" xr:uid="{FA57F080-BA57-4B4A-B456-25081C5F1320}"/>
    <hyperlink ref="B9" location="'E. Optional ECB-ECAIs data'!B73" display="3.  Additional information on the asset distribution" xr:uid="{DAE33292-F145-47DA-B396-CD5134604A29}"/>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2021-04-16T20:31:49Z</dcterms:created>
  <dcterms:modified xsi:type="dcterms:W3CDTF">2021-04-16T20:39:34Z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2021-04-16T20:39:33Z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092a7895-ad05-45e2-8c1b-6dca4eb312c4</vt:lpwstr>
  </property>
  <property fmtid="{D5CDD505-2E9C-101B-9397-08002B2CF9AE}" pid="8" name="MSIP_Label_88c63503-0fb3-4712-a32e-7ecb4b7d79e8_ContentBits">
    <vt:lpwstr>2</vt:lpwstr>
  </property>
</Properties>
</file>